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cıklama" sheetId="1" r:id="rId1"/>
    <sheet name="sorular" sheetId="2" r:id="rId2"/>
    <sheet name="yorum" sheetId="3" r:id="rId3"/>
    <sheet name="kriter" sheetId="4" r:id="rId4"/>
    <sheet name="genel" sheetId="5" r:id="rId5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" authorId="0">
      <text>
        <r>
          <rPr>
            <sz val="8"/>
            <rFont val="Tahoma"/>
            <family val="0"/>
          </rPr>
          <t xml:space="preserve">Bu program; Aydın Karacasu Lisesi Felsefe Öğretmeni Mehmet Ali OLGUN tarafından 19.Mart.2001 tarihinde hazırlanmıştır.
                     http://www.geocities.com/rehberlikservisi                 olgunalim@hotmail.com           0542 2911720                           </t>
        </r>
      </text>
    </comment>
    <comment ref="B2" authorId="0">
      <text>
        <r>
          <rPr>
            <sz val="8"/>
            <rFont val="Tahoma"/>
            <family val="0"/>
          </rPr>
          <t xml:space="preserve">
Programın versiyonu 1.0
19.Mart.2001</t>
        </r>
      </text>
    </comment>
    <comment ref="D9" authorId="0">
      <text>
        <r>
          <rPr>
            <sz val="8"/>
            <rFont val="Tahoma"/>
            <family val="0"/>
          </rPr>
          <t xml:space="preserve">Madde İçeriğinin; sizin için her zaman veya genellikle </t>
        </r>
        <r>
          <rPr>
            <b/>
            <i/>
            <u val="single"/>
            <sz val="8"/>
            <rFont val="Tahoma"/>
            <family val="2"/>
          </rPr>
          <t>geçerli</t>
        </r>
        <r>
          <rPr>
            <sz val="8"/>
            <rFont val="Tahoma"/>
            <family val="0"/>
          </rPr>
          <t xml:space="preserve"> olduğunu ifade eder.
</t>
        </r>
      </text>
    </comment>
    <comment ref="E9" authorId="0">
      <text>
        <r>
          <rPr>
            <sz val="8"/>
            <rFont val="Tahoma"/>
            <family val="0"/>
          </rPr>
          <t xml:space="preserve">Madde İçeriğinin; sizin için her zaman veya genellikle </t>
        </r>
        <r>
          <rPr>
            <b/>
            <i/>
            <u val="single"/>
            <sz val="8"/>
            <rFont val="Tahoma"/>
            <family val="2"/>
          </rPr>
          <t>geçersiz</t>
        </r>
        <r>
          <rPr>
            <sz val="8"/>
            <rFont val="Tahoma"/>
            <family val="0"/>
          </rPr>
          <t xml:space="preserve"> olduğunu ifade eder.
</t>
        </r>
      </text>
    </comment>
    <comment ref="F9" authorId="0">
      <text>
        <r>
          <rPr>
            <sz val="8"/>
            <rFont val="Tahoma"/>
            <family val="0"/>
          </rPr>
          <t>Aşağıdaki hücrelerde herhangi bir işaret görüyorsanız veri girişiniz hatalıdır.</t>
        </r>
      </text>
    </comment>
    <comment ref="D10" authorId="0">
      <text>
        <r>
          <rPr>
            <sz val="8"/>
            <rFont val="Tahoma"/>
            <family val="0"/>
          </rPr>
          <t xml:space="preserve">Önceki değerleri silmek için fırça simgesini bir kere tıklayınız.
</t>
        </r>
      </text>
    </comment>
    <comment ref="E10" authorId="0">
      <text>
        <r>
          <rPr>
            <sz val="8"/>
            <rFont val="Tahoma"/>
            <family val="0"/>
          </rPr>
          <t xml:space="preserve">Önceki değerleri silmek için fırça simgesini bir kere tıklayınız.
</t>
        </r>
      </text>
    </comment>
  </commentList>
</comments>
</file>

<file path=xl/sharedStrings.xml><?xml version="1.0" encoding="utf-8"?>
<sst xmlns="http://schemas.openxmlformats.org/spreadsheetml/2006/main" count="975" uniqueCount="556">
  <si>
    <t>Bu çalışma ; Yozgat Ziya Gökalp İilköğretim Okulu'ndan Sayın Suat DİLEK'in (suatdilek72@hotmail.com)</t>
  </si>
  <si>
    <t>konuyla ilgili dökümanı bana göndermesi ve sonraki teşvik edici önerileriyle başladı.</t>
  </si>
  <si>
    <t xml:space="preserve">Programın hazırlanması aşamasında ise ; </t>
  </si>
  <si>
    <t>İZMİR Eski İzmir Naci Şensoy Lisesi Rehber Öğretmeni Sayın Eşref KOÇKESEN  (ekockesen@superonline.com)</t>
  </si>
  <si>
    <t>ANKARA Etlik K.M.L. Rehber Öğretmeni Sayın Enver YUMRU (zeyu@veezy.com) ile</t>
  </si>
  <si>
    <t>değerli görüş ve önerileri ile katkı sağlamışlardır.</t>
  </si>
  <si>
    <t xml:space="preserve">           Kendilerine, bu programdan yarar sağlayacak tüm arkadaşlarım adına teşekkür ederim.</t>
  </si>
  <si>
    <t>olarak ayarlamanız, çalışma zevkiniz açısından önerilmektedir.</t>
  </si>
  <si>
    <r>
      <t xml:space="preserve">   </t>
    </r>
    <r>
      <rPr>
        <b/>
        <u val="single"/>
        <sz val="9"/>
        <color indexed="10"/>
        <rFont val="Arial Tur"/>
        <family val="2"/>
      </rPr>
      <t>http://www.nacisensoy.8k.com/rehberlik.htm</t>
    </r>
  </si>
  <si>
    <t>ÇALIŞMA DAVRANIŞLARINI DEĞERLENDİRME ÖLÇEĞİ</t>
  </si>
  <si>
    <t>Ver : 1.0</t>
  </si>
  <si>
    <r>
      <t>SORULAR</t>
    </r>
    <r>
      <rPr>
        <sz val="9"/>
        <color indexed="41"/>
        <rFont val="Arial Tur"/>
        <family val="2"/>
      </rPr>
      <t xml:space="preserve"> çalışma sayfasında yeni öğrenci verileri girişinden önce,</t>
    </r>
    <r>
      <rPr>
        <b/>
        <sz val="9"/>
        <color indexed="41"/>
        <rFont val="Arial Tur"/>
        <family val="2"/>
      </rPr>
      <t xml:space="preserve"> DEĞERLERİ SİL          </t>
    </r>
    <r>
      <rPr>
        <sz val="9"/>
        <color indexed="41"/>
        <rFont val="Arial Tur"/>
        <family val="2"/>
      </rPr>
      <t>butonuna tıklanmalı ve</t>
    </r>
    <r>
      <rPr>
        <b/>
        <sz val="9"/>
        <color indexed="41"/>
        <rFont val="Arial Tur"/>
        <family val="2"/>
      </rPr>
      <t xml:space="preserve"> </t>
    </r>
  </si>
  <si>
    <r>
      <t xml:space="preserve">sonra öğrencinin 73 soruya verdiği yanıtları ilgili maddenin yanındaki D veya Y kutucuğuna </t>
    </r>
    <r>
      <rPr>
        <b/>
        <sz val="10"/>
        <color indexed="41"/>
        <rFont val="Arial Tur"/>
        <family val="2"/>
      </rPr>
      <t>X</t>
    </r>
    <r>
      <rPr>
        <sz val="9"/>
        <color indexed="41"/>
        <rFont val="Arial Tur"/>
        <family val="2"/>
      </rPr>
      <t xml:space="preserve"> işaretiyle belirtmelidir.</t>
    </r>
  </si>
  <si>
    <t>Değerlendirme sonucu, yazıcıdan alınmayıp sadece bilgisayarda görülecekse, SORULAR Çalışma Sayfasındaki</t>
  </si>
  <si>
    <t xml:space="preserve">              simgesi tıklanmalı. Sonucu yazıcıya dökmek için yazıcı            simgesini tıklayınız tıklayınız.</t>
  </si>
  <si>
    <t xml:space="preserve">             Yazıcınızın mürekkep püskürtmeli, kağıdınızın A4 boyutunda olması önerilmektedir.</t>
  </si>
  <si>
    <r>
      <t xml:space="preserve">SORULAR çalışma sayfasında yanıtlar girilirken ekran görünümü açısından, </t>
    </r>
    <r>
      <rPr>
        <b/>
        <sz val="9"/>
        <color indexed="41"/>
        <rFont val="Arial Tur"/>
        <family val="2"/>
      </rPr>
      <t xml:space="preserve">GÖRÜNÜM / ARAÇ ÇUBUKLARI </t>
    </r>
  </si>
  <si>
    <t>SORULAR çalışma sayfasında, B1, B2, D9, D10, E9, E10 ve F9 hücrelerinde</t>
  </si>
  <si>
    <t>açıklama yer almaktadır. Bu hücreler üzerinde fare işaretçinizi bekletirseniz, açıklamaları görebilirsiniz.</t>
  </si>
  <si>
    <r>
      <t>NOT</t>
    </r>
    <r>
      <rPr>
        <sz val="9"/>
        <color indexed="9"/>
        <rFont val="Arial Tur"/>
        <family val="2"/>
      </rPr>
      <t xml:space="preserve"> : Değerli görüş ve önerileriniz için aşağıdaki adresleri kullanabilirsiniz (Teşekkürler)</t>
    </r>
  </si>
  <si>
    <r>
      <t>ADINIZ ve SOYADINIZ :</t>
    </r>
    <r>
      <rPr>
        <sz val="8"/>
        <rFont val="Arial Tur"/>
        <family val="2"/>
      </rPr>
      <t xml:space="preserve"> ..........................................................</t>
    </r>
  </si>
  <si>
    <r>
      <t>Sınıfınız :</t>
    </r>
    <r>
      <rPr>
        <sz val="8"/>
        <rFont val="Arial Tur"/>
        <family val="2"/>
      </rPr>
      <t xml:space="preserve"> ...................</t>
    </r>
  </si>
  <si>
    <r>
      <t>Okul No. :</t>
    </r>
    <r>
      <rPr>
        <sz val="8"/>
        <rFont val="Arial Tur"/>
        <family val="2"/>
      </rPr>
      <t xml:space="preserve"> ...............</t>
    </r>
  </si>
  <si>
    <r>
      <t xml:space="preserve">Tarih </t>
    </r>
    <r>
      <rPr>
        <sz val="8"/>
        <rFont val="Arial Tur"/>
        <family val="2"/>
      </rPr>
      <t>: ..... / .... / .......</t>
    </r>
  </si>
  <si>
    <r>
      <t>Adı ve Soyadı</t>
    </r>
    <r>
      <rPr>
        <sz val="8"/>
        <rFont val="Arial Tur"/>
        <family val="2"/>
      </rPr>
      <t xml:space="preserve"> :</t>
    </r>
  </si>
  <si>
    <r>
      <t xml:space="preserve">Sınıfı               </t>
    </r>
    <r>
      <rPr>
        <sz val="8"/>
        <rFont val="Arial Tur"/>
        <family val="2"/>
      </rPr>
      <t>:</t>
    </r>
  </si>
  <si>
    <r>
      <t xml:space="preserve">Okul No.        </t>
    </r>
    <r>
      <rPr>
        <sz val="8"/>
        <rFont val="Arial Tur"/>
        <family val="2"/>
      </rPr>
      <t xml:space="preserve"> :</t>
    </r>
  </si>
  <si>
    <t>BOŞ</t>
  </si>
  <si>
    <t>görülmektedir. Okul başarınızı yükseltebilmek için okuma becerinizi geliştirmeye özel önem vermek zorundasınız.</t>
  </si>
  <si>
    <t xml:space="preserve">        Okurken önemli olanla olmayanı ayırmakta zaman zaman güçlük çektiğiniz ve bu sebeple değerli vaktinizden yeterince</t>
  </si>
  <si>
    <t>yararlanamadığınız anlaşılmaktadır. Okuma hızınızı yükseltip, seçiciliğinizi artırabilirseniz okul başarınızda önemli gelişmeler</t>
  </si>
  <si>
    <t>olacaktır.</t>
  </si>
  <si>
    <t xml:space="preserve">        Okuduğunuz metin içinde gerkeli olanları ayırabildiğiniz ve gereksiz okumalarla zaman kaybetmediğiniz anlaşılmaktadır.</t>
  </si>
  <si>
    <t>Bu hiç şüphesiz okul başarınızı olumlu yönde etkilemektedir.</t>
  </si>
  <si>
    <t>şılmaktadır. Bu hiç şüphesiz okul başarınızı olumlu yönde etkilemektedir.</t>
  </si>
  <si>
    <t xml:space="preserve">       Günlük veya dönem ödevi hazırlamanın, konunun özünü kavramak için ne kadar önemli olduğunun farkında değilsiniz.</t>
  </si>
  <si>
    <t>Ödevlerden bir an önce kurtulma eğilimi okul başarınızı tehdit eden önemli bir engeldir. Ödevlerin, gelişmeniz için bir adım</t>
  </si>
  <si>
    <t>olduğunu kabullenir ve öğrenirseniz, başarınız yükselecektir.</t>
  </si>
  <si>
    <t xml:space="preserve">       Ödevlerinizi gereği gibi hazırlamak ve düzenlemekte zaman zaman güçlük çektiğiniz anlaşılmaktadır. Ödevlerinizi zamanında</t>
  </si>
  <si>
    <t>ve yeterli çalışmayla yapmanız okul başarınızı artıracaktır.</t>
  </si>
  <si>
    <t xml:space="preserve">       Ödevlerin eğitim hayatı içindeki önemini kavramış olduğunuz anlaşılmaktadır. Çeşitli kişi vekaynaklardan yararlanarak ve</t>
  </si>
  <si>
    <t>belirli bir plana dayandırarak, zamanında hazırladığınız ödevler bütün eğitim hayatınız boyunca başarınızın önemli sebeplerinden</t>
  </si>
  <si>
    <t>biri olacaktır.</t>
  </si>
  <si>
    <t xml:space="preserve">        Okula karşı tutumunuzun çalışmayı, öğrenmeyi ve başarıyı güçleştirdiği görülmektedir. Sadece okulda değil hiçbir konuda</t>
  </si>
  <si>
    <t>olumsuz bir tutumla olumlu bir sonuç elde edilmesi mümkün değildir. Okul, eğitim ve öğretmenlerle ilgili temel düşünce ve yakla-</t>
  </si>
  <si>
    <t>şımlarınızı gözden geçirmeniz, eğitime verdiğiniz yılların karşılığını alabilmeniz açısından hayati önem taşımaktadır.</t>
  </si>
  <si>
    <t xml:space="preserve">        Okula karşı bazı olumsuz duygu ve düşünceler içinde olduğunuz görülmektedir. Okula karşı zaman zaman gelişen</t>
  </si>
  <si>
    <t>bu olumsuz tavrınızın eğitim başarınızı etkilememesi için bunları yeniden ele almanızda ve gözden geçirmenizde yarar vardır.</t>
  </si>
  <si>
    <t xml:space="preserve">        Okula karşı olumlu bir tavır içinde olduğunuz görülmektedir. Oynadığınız okul oyununun ilginç yönlerini bulup ondan keyif</t>
  </si>
  <si>
    <t>aldığınız ve bunun da okul başarınızı yükselttiği öğretmenleriniz ve arkadaşlarınızla ilişkinizi geliştirdiği muhakkaktır.</t>
  </si>
  <si>
    <t xml:space="preserve">        Sınavlarda başarılı olmanın, sınav öncesinde başlayan ve sınavda da devam eden bir işlemler dizisi olduğunun farkında</t>
  </si>
  <si>
    <t>değilsiniz. Eğer zaman zaman çalıştığınız ölçüde başarılı olmadığınızdan yakınıyorsanız muhtemelen başarısızlığınızın arkasındaki</t>
  </si>
  <si>
    <t>Bu eksikliğinizi gidermeniz, çalışmanızın karşılığını alabilmek için ön şarttır.</t>
  </si>
  <si>
    <t xml:space="preserve">sebeplerin başında sınava hazırlanma teknik ve sınav taktiklerini yeterince bilmemek veya uygulamamak yatmaktadır. </t>
  </si>
  <si>
    <t xml:space="preserve">        Sınavlara hazırlanmak ve girmek konusunda bir hayli bilgi ve tecrübe sahibi olmanıza rağmen bazı eksikliklerinizin olduğu</t>
  </si>
  <si>
    <t>görülmektedir. Bu eksiklerinizi giderirseniz başarınız daha da yükselecektir.</t>
  </si>
  <si>
    <t xml:space="preserve">        Sınavlara hazırlanmak ve girmek konusundaki teknik ve taktikleri oldukça iyi bildiğiniz ve bunları uyguladığınız görülmektedir.</t>
  </si>
  <si>
    <t>Yüksek eğitim başarınızın arkasındaki en önemli sebeplerden bir hiç şüphesiz budur.</t>
  </si>
  <si>
    <t xml:space="preserve">        Not tutmak ve dersi dinlemek konusunda başarılı olduğunuz anlaşılmaktadır. Öğretmenin söylediklerini iyi dinlediğiniz, önemli</t>
  </si>
  <si>
    <t>ve önemsiz noktaları birbirinden ayırdığınız, notlarınızı yeniden gözden geçirip düzenlediğiniz için okul başarınız yükselmektedir.</t>
  </si>
  <si>
    <t>Puanınız :</t>
  </si>
  <si>
    <t>A.</t>
  </si>
  <si>
    <t>B.</t>
  </si>
  <si>
    <t>C.</t>
  </si>
  <si>
    <t>D.</t>
  </si>
  <si>
    <t>E.</t>
  </si>
  <si>
    <t>F.</t>
  </si>
  <si>
    <t>G.</t>
  </si>
  <si>
    <t>ÇALIŞMA DAVRANIŞINI DEĞERLENDİRME ÖLÇEĞİ</t>
  </si>
  <si>
    <t>D</t>
  </si>
  <si>
    <t>Y</t>
  </si>
  <si>
    <t>........</t>
  </si>
  <si>
    <t>1. Derslerle ilgili tekrarlarımın çoğunu sınavdan önceki gece yaparım.</t>
  </si>
  <si>
    <t>2. Sınavlara hazırlanırken, sinirlilikten,gerginlikten,huzursuzluktan ötürü çalışmakta güçlük çekerim.</t>
  </si>
  <si>
    <t xml:space="preserve">3. Ödevler ve kompozisyonlar bana angarya gelir, bir an önce kurtulmak isterim. </t>
  </si>
  <si>
    <t>4. Anlayabilmek için çoğunlukla bir konuyu defalarca okurum.</t>
  </si>
  <si>
    <t>5. Derse çalışırken önemli noktaları bulup çıkartmakta güçlük çekerim.</t>
  </si>
  <si>
    <t>6. Bir dönem ödevini hazırlamaya başlamadan önce mutlaka müsveddesini yaparım.</t>
  </si>
  <si>
    <t>7. Bilmediğim veya anlamından emin olmadığım kelimeleri  sözlükten bakarım.</t>
  </si>
  <si>
    <t>8. Not tutarken, öğretmenin veya yazarın kelimelerini değil kendi kelimelerimi kullanırım.</t>
  </si>
  <si>
    <t>9. Bir test sırasında sinirli olurum ve hakettiğim kadar başarılı olamam.</t>
  </si>
  <si>
    <t>10. Derste notlarımı not defteri yerine elime geçen kağıtlara alırım.</t>
  </si>
  <si>
    <t>11. Zaman zaman okuduklarımı grafikler, şemalar ve özetler halinde ifade ederim.</t>
  </si>
  <si>
    <t>12. Bir cümleyi meydana getiren ögeleri gerçekten bilmiyorum.</t>
  </si>
  <si>
    <t>13. Çalışmaya başlamak için çoğunlukla içimden gelmesini beklerim.</t>
  </si>
  <si>
    <t>14. Düzenli olarak tekrarlar yaparım.</t>
  </si>
  <si>
    <t>16. Bir başka derse geçmeden önce, başladığım dersi bütünüyle tamamlarım.</t>
  </si>
  <si>
    <t>20. Ders notlarının hepsini not defterimin içinde toplu olarak saklarım.</t>
  </si>
  <si>
    <t>21. Kompozisyon ve dönem ödevlerinde sonuç bölümünü yazmakta zorlanıyorum.</t>
  </si>
  <si>
    <t>23. Bir kompozisyon veya ödev hazırlarken, başlamadan önce bir plan yaparım.</t>
  </si>
  <si>
    <t>25. Kompozisyon veya ödevlerimi vermem gereken günden önce hazır ederim ve böylece birkaç ke-</t>
  </si>
  <si>
    <t xml:space="preserve">      re okur ve gerekiyorsa yeniden yazarım.</t>
  </si>
  <si>
    <t>26. Ödevleri bazen zamanında hazır edemem ve yetiştirmek zorunda kalırsam aceleyle hazırlarım.</t>
  </si>
  <si>
    <t>27. Bazı öğretmen ve derslerden hoşlanmamam okul başarımı etkiler.</t>
  </si>
  <si>
    <t>28. Sık sık ne olduğumu bilmeden sayfalarca okumuş olduğumu farkederim.</t>
  </si>
  <si>
    <t>29. Çoğunlukla okuduğum kitaptaki şekil ve tabloları atlarım.</t>
  </si>
  <si>
    <t>30. Bazı dersler için o kadar çok zaman harcıyorum ki, diğer derslere zamanım kalmıyor.</t>
  </si>
  <si>
    <t>31. Yeni (bilmediğim) kelimeleri ve anlamlarını yazmak için fihristli bir not defteri tutarım.</t>
  </si>
  <si>
    <t>32. Çalışırken çoğunlukla kalkıp dolaşırım, gazete okurum veya bir şeyler araştırırım.</t>
  </si>
  <si>
    <t>33. Çalışmalarımla ilgili problemle karşılaşırsam, bunları öğretmenimle konuşmakta tereddüt etmem.</t>
  </si>
  <si>
    <t>34. Bazen okurken önemli kelimeleri mırıldanarak veya fısıldayarak tekrar ederim.</t>
  </si>
  <si>
    <t>35. Bazı öğretmenlerin beni antipatik bulduğunu hissediyorum.</t>
  </si>
  <si>
    <t>37. Çoğunlukla uykumu tam olarak alamıyorum ve sınıfta uyukladığımı hissediyorum.</t>
  </si>
  <si>
    <t>38. Yeni öğrendiğim kelimeleri uygun durumlarda kullanırım.</t>
  </si>
  <si>
    <t>39. Zamana göre düzenlenmiş çalışma programım vardır.</t>
  </si>
  <si>
    <t>40. Çalışırken kolayca hayallere dalabilirim.</t>
  </si>
  <si>
    <t>42. Yeni bir bölüme başlamadan önce o konuda fikir sahibi olmaya çalışmak bence zaman kaybıdır.</t>
  </si>
  <si>
    <t>43. Çalışma programıma sıkı sıkıya bağlı kalma düşüncesi bana sıkıntı verir, programda sık sık de-</t>
  </si>
  <si>
    <t xml:space="preserve">      ğişiklik yapmakta tereddüt etmem.</t>
  </si>
  <si>
    <t>44. Bazen televizyon seyrederken veya odada başkaları konuşurken ders çalıştığım olur.</t>
  </si>
  <si>
    <t>45. Kitaplarımda önemli veya zor bölümleri işaretlerim,böylece tekrarlarken bu noktalara özel dikkat</t>
  </si>
  <si>
    <t xml:space="preserve">      harcamam mümkün olur.</t>
  </si>
  <si>
    <t>47. Öğrendiğim genel prensipleri ve kuralları ortaya koyan belirli örnekler düşünürüm.</t>
  </si>
  <si>
    <t>48. Çalışmaya başlamakta güçlük çekerim.</t>
  </si>
  <si>
    <t xml:space="preserve">49. Bazen okula gittiğimde veya çalışmaya oturduğumda kitapları, kalemleri, notları veya diğer ge- </t>
  </si>
  <si>
    <t xml:space="preserve">      rekli malzemeyi getirmediğimi fark ederim.</t>
  </si>
  <si>
    <t>50. Bir derste öğrendiklerimi, bir başka dersteki konuyu anlamak için kullanırım.</t>
  </si>
  <si>
    <t xml:space="preserve">51. Bazen bir konuyu öğrendikten sonra gerekenden fazla tekrar yaparak, unutamayacağım şekilde </t>
  </si>
  <si>
    <t xml:space="preserve">      hafızama yerleştiririm.</t>
  </si>
  <si>
    <t>52. Bir ödevi nasıl yazmaya başlayacağımı gerçekten bilmiyorum.</t>
  </si>
  <si>
    <t>53. Ödevlerim daima içime bir sıkıntı verir.</t>
  </si>
  <si>
    <t>55. Dersi doğrudan bir ışık altında değil, yansıyarak gelen bir ışık altında çalışırım.</t>
  </si>
  <si>
    <t xml:space="preserve">56. Bir konuyu ayrıntılı olarak çalışmaya başlamadan önce, genel bir fikir sahibi olabilmek için hızlı </t>
  </si>
  <si>
    <t>57. Öğretmenlerimin bana iyi duygular beslediğini hissediyorum.</t>
  </si>
  <si>
    <t>58. Sınav başladığı zaman puan değerleri ve güçlük derecelerine bakmaksızın vakit kaybetmeden</t>
  </si>
  <si>
    <t xml:space="preserve">      hemen yazmaya koyulurum.</t>
  </si>
  <si>
    <t>59. Birçok sınava, öğrendiklerimi sınav bitinceye kadar aklımda tutmak için çalışırım.</t>
  </si>
  <si>
    <t>60. Çabuk ancak bütünüyle anlayacak kadar hızlı okurum.</t>
  </si>
  <si>
    <t>61. Not tutarken kendime ait özel işaretler ve kısaltmalar kullanırım.</t>
  </si>
  <si>
    <t>62. Notlarımı derste tuttuğum gibi muhafaza eder bir karışıklık olmaması için onlara el sürmem.</t>
  </si>
  <si>
    <t>63. Bir ödeve başlamadan önce en az bir veya iki kaynağa bakar, güvendiğim kişilere danışırım.</t>
  </si>
  <si>
    <t>64. Büyük çoğunlukla okul hayatını ilginç buluyorum.</t>
  </si>
  <si>
    <t>65. Dersi dinlerken muhtemel sınav sorularına karşı dikkatli olurum ve bunları not alırım.</t>
  </si>
  <si>
    <t>66. Sınava girmeden önce öğretmenin nelere önem verdiğiyle ilgilenmem ve sınav biçimiyle ilgili bilgi</t>
  </si>
  <si>
    <t xml:space="preserve">      toplamak için vakit kaybetmem. Çünkü bunlar her yıl değişebilir ve yanıltıcı olabilir.</t>
  </si>
  <si>
    <t>67. Çalışma sürelerim oldukça kısadır ve bu yüzden zaman zaman dikkatime toplamakta zorlanırım.</t>
  </si>
  <si>
    <t>68. Okula gitmek gerekmeseydi, pekçok şeyi daha kolay öğrenirdim.</t>
  </si>
  <si>
    <t>69. Okulda gençliğin en güzel günleri,hayatta kullanılıp kullanılmayacağı çok şüpheli birçok bilgiyi</t>
  </si>
  <si>
    <t xml:space="preserve">      öğrenmek uğruna ziyan ediliyor.</t>
  </si>
  <si>
    <t>71. Derse gelmeden önce işlenecek dersle ilgili okumayı zaman kaybı olarak görürüm.</t>
  </si>
  <si>
    <t>73. Her kelimenin anlamına dikkat ederek çok yavaş okurum.</t>
  </si>
  <si>
    <t>CEVAP ANAHTARI</t>
  </si>
  <si>
    <t>Aşağıda cevaplar değişik kategorilere göre gruplandırılmıştır. Her kategoriden cevap anahtarına uygun ola-</t>
  </si>
  <si>
    <t>rak işaretlenmeyen soru sayısı o kategoriden alınan puanı belirler. Bu puanlarla Yorum Anahtarına girerek her katego-</t>
  </si>
  <si>
    <t>riye göre çalışma davranışı değerlenidirilir.</t>
  </si>
  <si>
    <t>A- ÇALIŞMAYA BAŞLAMAK VE SÜRDÜRMEK</t>
  </si>
  <si>
    <t>13- Y</t>
  </si>
  <si>
    <t>15- Y</t>
  </si>
  <si>
    <t>17- Y</t>
  </si>
  <si>
    <t>18- Y</t>
  </si>
  <si>
    <t>30- Y</t>
  </si>
  <si>
    <t>32- Y</t>
  </si>
  <si>
    <t>37- Y</t>
  </si>
  <si>
    <t>39- Y</t>
  </si>
  <si>
    <t>40- Y</t>
  </si>
  <si>
    <t>43- Y</t>
  </si>
  <si>
    <t>44- Y</t>
  </si>
  <si>
    <t>48- Y</t>
  </si>
  <si>
    <t>49- Y</t>
  </si>
  <si>
    <t>55- Y</t>
  </si>
  <si>
    <t>67- Y</t>
  </si>
  <si>
    <t>70- Y</t>
  </si>
  <si>
    <t>B- BİLİNÇLİ ÇALIŞMAK VE ÖĞRENDİĞİNİ KULLANMAK</t>
  </si>
  <si>
    <t>12- Y</t>
  </si>
  <si>
    <t>14- D</t>
  </si>
  <si>
    <t>16- Y</t>
  </si>
  <si>
    <t>19- D</t>
  </si>
  <si>
    <t>38- D</t>
  </si>
  <si>
    <t>42- Y</t>
  </si>
  <si>
    <t>47- D</t>
  </si>
  <si>
    <t>50- D</t>
  </si>
  <si>
    <t>51- D</t>
  </si>
  <si>
    <t>C- NOT TUTMAK VE DERSİ DİNLEMEK</t>
  </si>
  <si>
    <t>8- D</t>
  </si>
  <si>
    <t>10- Y</t>
  </si>
  <si>
    <t>20- D</t>
  </si>
  <si>
    <t>22- Y</t>
  </si>
  <si>
    <t>24- D</t>
  </si>
  <si>
    <t>31- D</t>
  </si>
  <si>
    <t>61- D</t>
  </si>
  <si>
    <t>62- D</t>
  </si>
  <si>
    <t>71- Y</t>
  </si>
  <si>
    <t>72- Y</t>
  </si>
  <si>
    <t>D- OKUMA ALIŞKANLIKLARI VE TEKNİKLERİ</t>
  </si>
  <si>
    <t>4- Y</t>
  </si>
  <si>
    <t>5- Y</t>
  </si>
  <si>
    <t>7- D</t>
  </si>
  <si>
    <t>11- D</t>
  </si>
  <si>
    <t>28- D</t>
  </si>
  <si>
    <t>29- D</t>
  </si>
  <si>
    <t>34- D</t>
  </si>
  <si>
    <t>45- D</t>
  </si>
  <si>
    <t>46- D</t>
  </si>
  <si>
    <t>E- ÖDEV HAZIRLAMAK</t>
  </si>
  <si>
    <t>3- Y</t>
  </si>
  <si>
    <t>23- D</t>
  </si>
  <si>
    <t>25- D</t>
  </si>
  <si>
    <t>26- Y</t>
  </si>
  <si>
    <t>52- Y</t>
  </si>
  <si>
    <t>53- Y</t>
  </si>
  <si>
    <t>63- D</t>
  </si>
  <si>
    <t>F- OKULA KARŞI TUTUM</t>
  </si>
  <si>
    <t>27- Y</t>
  </si>
  <si>
    <t>33- Y</t>
  </si>
  <si>
    <t>35- Y</t>
  </si>
  <si>
    <t>36- Y</t>
  </si>
  <si>
    <t>57- D</t>
  </si>
  <si>
    <t>64- D</t>
  </si>
  <si>
    <t>68- Y</t>
  </si>
  <si>
    <t>69- Y</t>
  </si>
  <si>
    <t>G- SINIAVLARA HAZIRLANMAK VE GİRMEK</t>
  </si>
  <si>
    <t>1- Y</t>
  </si>
  <si>
    <t>2- Y</t>
  </si>
  <si>
    <t>6- D</t>
  </si>
  <si>
    <t>9- Y</t>
  </si>
  <si>
    <t>21- Y</t>
  </si>
  <si>
    <t>41- D</t>
  </si>
  <si>
    <t>54- Y</t>
  </si>
  <si>
    <t>58- Y</t>
  </si>
  <si>
    <t>59- Y</t>
  </si>
  <si>
    <t>65- D</t>
  </si>
  <si>
    <t>66- Y</t>
  </si>
  <si>
    <t>YORUM ANAHTARI</t>
  </si>
  <si>
    <t>A- ÇALIŞMAYA BAŞLAKMAK VE SÜRDÜRMEK</t>
  </si>
  <si>
    <t>16-10</t>
  </si>
  <si>
    <t>Ders çalışmaya başlamak ve zamanınızdan etkin bir şekilde  yararlanmak konusunda ciddi problemleriniz</t>
  </si>
  <si>
    <t>şında, ancak çalışmadan geçirdiğiniz görülmektedir. Eğitim başarınızı yükseltebilmek için mutlaka ders çalışmaya baş-</t>
  </si>
  <si>
    <t>lamak ve sürdürmek konusundaki teknikleri ve iç disiplininizi kurmayı öğrenmeniz gerekmektedir.</t>
  </si>
  <si>
    <t>9-5</t>
  </si>
  <si>
    <t>Ders çalışmaya başlamak ve sürdürmek konusunda bazı güçlüklerinizin olduğu anlaşılmaktadır. Eğlenmeye</t>
  </si>
  <si>
    <t xml:space="preserve">ve dinlenmeye de vakit ayırabilmek için derse ayırdığınız zamandan en etkin şekilde yararlanmanız gerekmektedir. </t>
  </si>
  <si>
    <t>Kendi üzerinizde denetim kuracak metotları öğrenirseniz hem sosyalleşmeye zaman ayırabilir, hem de başarınızı yük-</t>
  </si>
  <si>
    <t>seltebilirsiniz.</t>
  </si>
  <si>
    <t>4-0</t>
  </si>
  <si>
    <t>Ders çalışmaya başlamak ve sürdürmek konusunda önemli bir güçlüğünüzün olmadığı anlaşılmaktadır. Böy-</t>
  </si>
  <si>
    <t>lece hem ders çalışmaya ayırdığınız zamandan en üst düzeyde yararlanmanız mümkün olmakta, hem de özel hayatı-</t>
  </si>
  <si>
    <t>nıza ve zevklerinize zaman ayırabilmektesiniz. Kendi kendinizi iyi denetleyebilen bir insan olduğunuz görülmektedir.</t>
  </si>
  <si>
    <t>B-BİLİNÇLİ ÇALIŞMA VE ÖĞRENDİĞİNİ KULLANMA</t>
  </si>
  <si>
    <t xml:space="preserve">Bilinçli çalışmak ve öğrendiğini kullanmak konusunda önemli eksikleriniz olduğu görülmektedir. Neyi, niçin </t>
  </si>
  <si>
    <t>öğrendiğinizi bilmediğiniz, düzenli tekrarlar yapmadığınız için büyük ihtimalle okul hayatı size oldukça güç gelmektedir.</t>
  </si>
  <si>
    <t>Düzenli tekrar ve verimli ders çalışma yollarını öğrenmeniz okul başarınızı yükseltmek için büyük önem taşımaktadır.</t>
  </si>
  <si>
    <t>4-3</t>
  </si>
  <si>
    <t>Bilinçli çalışmak ve öğrendiğinizi kullanmak konusunda bazı eksikliklerinizin olduğu görülmektedir. Öğrene-</t>
  </si>
  <si>
    <t>ceğiniz malzemenin nerede kullanılacağını bilmek ve düzenli tekrar yapma tekniğini geliştirmek başarınızda köklü</t>
  </si>
  <si>
    <t>değişiklikler yapacaktır.</t>
  </si>
  <si>
    <t>2-0</t>
  </si>
  <si>
    <t>Bilinçli çalışan ve öğrendiğini kullanan, böylece bilginizi geliştirerek unutmayı önleyen bir öğrenci olduğu-</t>
  </si>
  <si>
    <t>nuz görülmektedir. Yaptığınız düzenli tekrarların başarınızdaki payı büyüktür.</t>
  </si>
  <si>
    <t>10-6</t>
  </si>
  <si>
    <t>Not tutmanın ve dersi dinlemenin başarı üzerindeki etkisini yeterince bilmediğiniz anlaşılmaktadır. Not tut-</t>
  </si>
  <si>
    <t>mak konusunda tekniğinizi geliştirir ve bu konuda gayret harcarsanız, bunun karşılığını en kısa zamanda göreceğiniz-</t>
  </si>
  <si>
    <t>den emin olabilirsiniz.</t>
  </si>
  <si>
    <t>5-3</t>
  </si>
  <si>
    <t>Not tutmak ve dersi dinlemek konusunda bazı hatalarınız olduğu anlaşılmaktadır. Not tutma becerinizi geliş-</t>
  </si>
  <si>
    <t>tirir, bu konudaki teknikleri öğrenirseniz verdiğiniz emeğin karşılığını fazlasıyla alırsınız.</t>
  </si>
  <si>
    <t>Not tutmak ve dersi dinlemek konusunda başarılı olduğunuz anlaşılmaktadır. Öğretmenin söylediklerini iyi din-</t>
  </si>
  <si>
    <t>lediğiniz, önemli ve önemsiz noktaları birbirinden ayırdığınız, notlarınızı yeniden gözden geçirip düzenlediğiniz için</t>
  </si>
  <si>
    <t>okul başarınız yükselmektedir.</t>
  </si>
  <si>
    <t>D- OKUMA ALIŞKANLIĞI</t>
  </si>
  <si>
    <t>12-8</t>
  </si>
  <si>
    <t>Okumaya çok fazla zaman ayırdığınız, buna rağmen daha sonra oldukça az şey hatırlayabildiğiniz anlaşıl-</t>
  </si>
  <si>
    <t xml:space="preserve">maktadır. Önemli olanla, önemli olmayanı ayırmakta güçlük çektiğiniz, metin içinde size gerekli olmayan yerlerde zaman </t>
  </si>
  <si>
    <t>kaybettiğiniz görülmektedir. Okul başarınızı yükseltebilmek için okuma becerinizi geliştirmeye özel önem vermek zorun-</t>
  </si>
  <si>
    <t>dasınız.</t>
  </si>
  <si>
    <t>7-4</t>
  </si>
  <si>
    <t>Okurken önemli olanla olmayanı ayırmakta zaman zaman güçlük çektiğiniz ve bu sebeple değerli vaktinizden</t>
  </si>
  <si>
    <t>yeterince yararlanamadığınız anlaşılmaktadır. Okuma hızınızı yükseltip, seçiciliğinizi artırabilirseniz okul başarınızda</t>
  </si>
  <si>
    <t>önemli gelişmeler olacaktır.</t>
  </si>
  <si>
    <t>3-0</t>
  </si>
  <si>
    <t>Okuduğunuz metin içinde gerkeli olanları ayırabildiğiniz ve gereksiz okumalarla zaman kaybetmediğiniz anla-</t>
  </si>
  <si>
    <t>7-5</t>
  </si>
  <si>
    <t>Günlük veya dönem ödevi hazırlamanın, konunun özünü kavramak için ne kadar önemli olduğunun farkında</t>
  </si>
  <si>
    <t>değilsiniz. Ödevlerden bir an önce kurtulma eğilimi okul başarınızı tehdit eden önemli bir engeldir. Ödevlerin, gelişmeniz</t>
  </si>
  <si>
    <t>için bir adım olduğunu kabullenir ve öğrenirseniz, başarınız yükselecektir.</t>
  </si>
  <si>
    <t>Ödevlerinizi gereği gibi hazırlamak ve düzenlemekte zaman zaman güçlük çektiğiniz anlaşılmaktadır. Ödevle-</t>
  </si>
  <si>
    <t>rinizi zamanında ve yeterli çalışmayla yapmanız okul başarınızı artıracaktır.</t>
  </si>
  <si>
    <t>Ödevlerin eğitim hayatı içindeki önemini kavramış olduğunuz anlaşılmaktadır. Çeşitli kişi vekaynaklardan ya-</t>
  </si>
  <si>
    <t>rarlanarak ve belirli bir plana dayandırarak, zamanında hazırladığınız ödevler bütün eğitim hayatınız boyunca başarını-</t>
  </si>
  <si>
    <t>zın önemli sebeplerinden biri olacaktır.</t>
  </si>
  <si>
    <t>8-5</t>
  </si>
  <si>
    <t>Okula karşı tutumunuzun çalışmayı, öğrenmeyi ve başarıyı güçleştirdiği görülmektedir. Sadece okulda değil</t>
  </si>
  <si>
    <t>hiçbir konuda olumsuz bir tutumla olumlu bir sonuç elde edilmesi mümkün değildir. Okul, eğitim ve öğretmenlerle ilgili</t>
  </si>
  <si>
    <t>temel düşünce ve yaklaşımlarınızı gözden geçirmeniz, eğitime verdiğiniz yılların karşılığını alabilmeniz açısından hayati</t>
  </si>
  <si>
    <t>önem taşımaktadır.</t>
  </si>
  <si>
    <t>Okula karşı bazı olumsuz duygu ve düşünceler içinde olduğunuz görülmektedir. Okula karşı zaman zaman</t>
  </si>
  <si>
    <t>gelişen bu olumsuz tavrınızın eğitim başarınızı etkilememesi için bunları yeniden ele almanızda ve gözden geçirmenizde</t>
  </si>
  <si>
    <t>yarar vardır.</t>
  </si>
  <si>
    <t>Okula karşı olumlu bir tavır içinde olduğunuz görülmektedir. Oynadığınız okul oyununun ilginç yönlerini bu-</t>
  </si>
  <si>
    <t>lup ondan keyif aldığınız ve bunun da okul başarınızı yükselttiği öğretmenleriniz ve arkadaşlarınızla ilişkinizi geliştirdiği</t>
  </si>
  <si>
    <t>muhakkaktır.</t>
  </si>
  <si>
    <t>G- SINAVLARA HAZIRLANMAK VE GİRMEK</t>
  </si>
  <si>
    <t>11-8</t>
  </si>
  <si>
    <t>Sınavlarda başarılı olmanın, sınav öncesinde başlayan ve sınavda da devam eden bir işlemler dizisi olduğu-</t>
  </si>
  <si>
    <t>nun farkında değilsiniz. Eğer zaman zaman çalıştığınız ölçüde başarılı olmadığınızdan yakınıyorsanız muhtemelen ba-</t>
  </si>
  <si>
    <t>şarısızlığınızın arkasındaki sebeplerin başında sınava hazırlanma teknik ve sınav taktiklerini yeterince bilmemek veya</t>
  </si>
  <si>
    <t>uygulamamak yatmaktadır. Bu eksikliğinizi gidermeniz, çalışmanızın karşılığını alabilmek için ön şarttır.</t>
  </si>
  <si>
    <t>Sınavlara hazırlanmak ve girmek konusunda bir hayli bilgi ve tecrübe sahibi olmanıza rağmen bazı eksikle-</t>
  </si>
  <si>
    <t>rinizin olduğu görülmektedir. Bu eksiklerinizi giderirseniz başarınız daha da yükselecektir.</t>
  </si>
  <si>
    <t>nız görülmektedir. Yüksek eğitim başarınızın arkasındaki en önemli sebeplerden bir hiç şüphesiz budur.</t>
  </si>
  <si>
    <t>Sınavlara hazırlanmak ve girmek konusundaki teknik ve taktikleri oldukça iyi bildiğiniz ve bunları uyguladığı-</t>
  </si>
  <si>
    <t>15. Çalışmam sırasında telefonla arayanlar, gelen-giden ve başka sebepler çalışmaya ara vermemi gerektirir.</t>
  </si>
  <si>
    <t>18. Zaman zaman, dersin amacının tam olarak ne olduğunu bilmeden, çalışmaya başladığımı farkederim.</t>
  </si>
  <si>
    <t>24. Okuduğum her cümle veya paragraftan sonra not almak yerine, bölümü bitirdikten sonra not çıkartırım.</t>
  </si>
  <si>
    <t>56- D</t>
  </si>
  <si>
    <t>60- D</t>
  </si>
  <si>
    <t>73- 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</si>
  <si>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</si>
  <si>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</si>
  <si>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</si>
  <si>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</si>
  <si>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</si>
  <si>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</si>
  <si>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</si>
  <si>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</si>
  <si>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</si>
  <si>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</si>
  <si>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</si>
  <si>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</si>
  <si>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</si>
  <si>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</si>
  <si>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</si>
  <si>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</si>
  <si>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</si>
  <si>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</si>
  <si>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</si>
  <si>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</si>
  <si>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</si>
  <si>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</si>
  <si>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</si>
  <si>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</si>
  <si>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</si>
  <si>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</si>
  <si>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</si>
  <si>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</si>
  <si>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</si>
  <si>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</si>
  <si>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</si>
  <si>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</si>
  <si>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</si>
  <si>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</si>
  <si>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</si>
  <si>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</si>
  <si>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</si>
  <si>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</si>
  <si>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</si>
  <si>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</si>
  <si>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</si>
  <si>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</si>
  <si>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</si>
  <si>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</si>
  <si>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</si>
  <si>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</si>
  <si>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</si>
  <si>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</si>
  <si>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</si>
  <si>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</si>
  <si>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</si>
  <si>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</si>
  <si>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</si>
  <si>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</si>
  <si>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</si>
  <si>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</si>
  <si>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</si>
  <si>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</si>
  <si>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</si>
  <si>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</si>
  <si>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</si>
  <si>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</si>
  <si>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</si>
  <si>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</si>
  <si>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</si>
  <si>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</si>
  <si>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</si>
  <si>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</si>
  <si>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</si>
  <si>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</si>
  <si>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</si>
  <si>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</si>
  <si>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</si>
  <si>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Derslerle ilgili tekrarlarımın çoğunu sınavdan önceki gece yaparım.</t>
  </si>
  <si>
    <t>Sınavlara hazırlanırken, sinirlilikten,gerginlikten,huzursuzluktan ötürü çalışmakta güçlük çekerim.</t>
  </si>
  <si>
    <t xml:space="preserve">Ödevler ve kompozisyonlar bana angarya gelir, bir an önce kurtulmak isterim. </t>
  </si>
  <si>
    <t>Anlayabilmek için çoğunlukla bir konuyu defalarca okurum.</t>
  </si>
  <si>
    <t>Derse çalışırken önemli noktaları bulup çıkartmakta güçlük çekerim.</t>
  </si>
  <si>
    <t>Bir dönem ödevini hazırlamaya başlamadan önce mutlaka müsveddesini yaparım.</t>
  </si>
  <si>
    <t>Bilmediğim veya anlamından emin olmadığım kelimeleri  sözlükten bakarım.</t>
  </si>
  <si>
    <t>Not tutarken, öğretmenin veya yazarın kelimelerini değil kendi kelimelerimi kullanırım.</t>
  </si>
  <si>
    <t>Bir test sırasında sinirli olurum ve hakettiğim kadar başarılı olamam.</t>
  </si>
  <si>
    <t>Derste notlarımı not defteri yerine elime geçen kağıtlara alırım.</t>
  </si>
  <si>
    <t>Zaman zaman okuduklarımı grafikler, şemalar ve özetler halinde ifade ederim.</t>
  </si>
  <si>
    <t>Bir cümleyi meydana getiren ögeleri gerçekten bilmiyorum.</t>
  </si>
  <si>
    <t>Çalışmaya başlamak için çoğunlukla içimden gelmesini beklerim.</t>
  </si>
  <si>
    <t>Düzenli olarak tekrarlar yaparım.</t>
  </si>
  <si>
    <t>Çalışmam sırasında telefonla arayanlar, gelen-giden ve başka sebepler çalışmaya ara vermemi gerektirir.</t>
  </si>
  <si>
    <t>Bir başka derse geçmeden önce, başladığım dersi bütünüyle tamamlarım.</t>
  </si>
  <si>
    <t>Çalışmam için harcamam gereken zamanı oyunda, televizyonun başında, telefonda, müzik dinleyerek, arkadaşlarla geçirdiğim olur.</t>
  </si>
  <si>
    <t>Zaman zaman, dersin amacının tam olarak ne olduğunu bilmeden, çalışmaya başladığımı farkederim.</t>
  </si>
  <si>
    <t>Ders notlarının hepsini not defterimin içinde toplu olarak saklarım.</t>
  </si>
  <si>
    <t>Kompozisyon ve dönem ödevlerinde sonuç bölümünü yazmakta zorlanıyorum.</t>
  </si>
  <si>
    <t xml:space="preserve">Öğretmenin her söylediğini not aldığım ve bunları elden geçirmediğim için bazen gereksiz malzemeyi çalışmak zorunda kalırım. </t>
  </si>
  <si>
    <t>Bir kompozisyon veya ödev hazırlarken, başlamadan önce bir plan yaparım.</t>
  </si>
  <si>
    <t>Okuduğum her cümle veya paragraftan sonra not almak yerine, bölümü bitirdikten sonra not çıkartırım.</t>
  </si>
  <si>
    <t>Ödevleri bazen zamanında hazır edemem ve yetiştirmek zorunda kalırsam aceleyle hazırlarım.</t>
  </si>
  <si>
    <t>Bazı öğretmen ve derslerden hoşlanmamam okul başarımı etkiler.</t>
  </si>
  <si>
    <t>Sık sık ne olduğumu bilmeden sayfalarca okumuş olduğumu farkederim.</t>
  </si>
  <si>
    <t>Çoğunlukla okuduğum kitaptaki şekil ve tabloları atlarım.</t>
  </si>
  <si>
    <t>Bazı dersler için o kadar çok zaman harcıyorum ki, diğer derslere zamanım kalmıyor.</t>
  </si>
  <si>
    <t>Yeni (bilmediğim) kelimeleri ve anlamlarını yazmak için fihristli bir not defteri tutarım.</t>
  </si>
  <si>
    <t>Çalışırken çoğunlukla kalkıp dolaşırım, gazete okurum veya bir şeyler araştırırım.</t>
  </si>
  <si>
    <t>Çalışmalarımla ilgili problemle karşılaşırsam, bunları öğretmenimle konuşmakta tereddüt etmem.</t>
  </si>
  <si>
    <t>Bazen okurken önemli kelimeleri mırıldanarak veya fısıldayarak tekrar ederim.</t>
  </si>
  <si>
    <t>Bazı öğretmenlerin beni antipatik bulduğunu hissediyorum.</t>
  </si>
  <si>
    <t>Çoğunlukla uykumu tam olarak alamıyorum ve sınıfta uyukladığımı hissediyorum.</t>
  </si>
  <si>
    <t>Yeni öğrendiğim kelimeleri uygun durumlarda kullanırım.</t>
  </si>
  <si>
    <t>Zamana göre düzenlenmiş çalışma programım vardır.</t>
  </si>
  <si>
    <t>Çalışırken kolayca hayallere dalabilirim.</t>
  </si>
  <si>
    <t>Yeni bir bölüme başlamadan önce o konuda fikir sahibi olmaya çalışmak bence zaman kaybıdır.</t>
  </si>
  <si>
    <t>Bazen televizyon seyrederken veya odada başkaları konuşurken ders çalıştığım olur.</t>
  </si>
  <si>
    <t>Öğrendiğim genel prensipleri ve kuralları ortaya koyan belirli örnekler düşünürüm.</t>
  </si>
  <si>
    <t>Çalışmaya başlamakta güçlük çekerim.</t>
  </si>
  <si>
    <t>Bir derste öğrendiklerimi, bir başka dersteki konuyu anlamak için kullanırım.</t>
  </si>
  <si>
    <t>Bir ödevi nasıl yazmaya başlayacağımı gerçekten bilmiyorum.</t>
  </si>
  <si>
    <t>Ödevlerim daima içime bir sıkıntı verir.</t>
  </si>
  <si>
    <t>Dersi doğrudan bir ışık altında değil, yansıyarak gelen bir ışık altında çalışırım.</t>
  </si>
  <si>
    <t>Öğretmenlerimin bana iyi duygular beslediğini hissediyorum.</t>
  </si>
  <si>
    <t>Birçok sınava, öğrendiklerimi sınav bitinceye kadar aklımda tutmak için çalışırım.</t>
  </si>
  <si>
    <t>Çabuk ancak bütünüyle anlayacak kadar hızlı okurum.</t>
  </si>
  <si>
    <t>Not tutarken kendime ait özel işaretler ve kısaltmalar kullanırım.</t>
  </si>
  <si>
    <t>Notlarımı derste tuttuğum gibi muhafaza eder bir karışıklık olmaması için onlara el sürmem.</t>
  </si>
  <si>
    <t>Bir ödeve başlamadan önce en az bir veya iki kaynağa bakar, güvendiğim kişilere danışırım.</t>
  </si>
  <si>
    <t>Büyük çoğunlukla okul hayatını ilginç buluyorum.</t>
  </si>
  <si>
    <t>Dersi dinlerken muhtemel sınav sorularına karşı dikkatli olurum ve bunları not alırım.</t>
  </si>
  <si>
    <t>Çalışma sürelerim oldukça kısadır ve bu yüzden zaman zaman dikkatime toplamakta zorlanırım.</t>
  </si>
  <si>
    <t>Okula gitmek gerekmeseydi, pekçok şeyi daha kolay öğrenirdim.</t>
  </si>
  <si>
    <t>Derse gelmeden önce işlenecek dersle ilgili okumayı zaman kaybı olarak görürüm.</t>
  </si>
  <si>
    <t>Her kelimenin anlamına dikkat ederek çok yavaş okurum.</t>
  </si>
  <si>
    <t>Kompozisyon veya ödevlerimi vermem gereken günden önce hazır ederim ve böylece birkaç kere okur ve gerekiyorsa yeniden yazarım.</t>
  </si>
  <si>
    <t>Doğru cevabı bilsem bile, çoğunlukla sınıfta sorulara cevap vermekten veya tekrarlara katılmaktan çekinirim.</t>
  </si>
  <si>
    <t>Bir yazılıda, yazmaya başlamadan önce o konuda fikir sahibi olmaya çalışmak bence zaman kaybıdır.</t>
  </si>
  <si>
    <t>Çalışma programıma sıkı sıkıya bağlı kalma düşüncesi bana sıkıntı verir, programda sık sık değişiklik yapmakta tereddüt etmem.</t>
  </si>
  <si>
    <t>Kitaplarımda önemli veya zor bölümleri işaretlerim,böylece tekrarlarken bu noktalara özel dikkat harcamam mümkün olur.</t>
  </si>
  <si>
    <t>Okurken dinlenme aralarımı bölüm sonlarında veririm ve kendi kendime o bölümün ana noktalarını tekrarlarım.</t>
  </si>
  <si>
    <t>Bazen okula gittiğimde veya çalışmaya oturduğumda kitapları, kalemleri, notları veya diğer gerekli malzemeyi getirmediğimi fark ederim.</t>
  </si>
  <si>
    <t>Bazen bir konuyu öğrendikten sonra gerekenden fazla tekrar yaparak, unutamayacağım şekilde hafızama yerleştiririm.</t>
  </si>
  <si>
    <t>Sınav başladığı zaman puan değerleri ve güçlük derecelerine bakmaksızın vakit kaybetmeden hemen yazmaya koyulurum.</t>
  </si>
  <si>
    <t>Sınava girmeden önce öğretmenin nelere önem verdiğiyle ilgilenmem ve sınav biçimiyle ilgili bilgi toplamak için vakit kaybetmem. Çünkü bunlar her yıl değişebilir ve yanıltıcı olabilir.</t>
  </si>
  <si>
    <t>Okulda gençliğin en güzel günleri,hayatta kullanılıp kullanılmayacağı çok şüpheli birçok bilgiyi öğrenmek uğruna ziyan ediliyor.</t>
  </si>
  <si>
    <t>Öğretmenin anlattıkları kitapta varsa, onları anlamak için bol zamanım olacağı için fazla endişelenmem.</t>
  </si>
  <si>
    <t>Okulda öğrendiğim derslerle ilgili konuları dış dünyadaki olayları anlayabilmek için kullanırım.</t>
  </si>
  <si>
    <t>19. Okulda öğrendiğim derslerle ilgili konuları dış dünyadaki olayları anlayabilmek için kullanırım.</t>
  </si>
  <si>
    <t>54. Bir sınava hazırlanırken, tam olarak kitaptaki kelimeleri hatırlamaya çalıştığım çok olur.</t>
  </si>
  <si>
    <t>Bir sınava hazırlanırken, tam olarak kitaptaki kelimeleri hatırlamaya çalıştığım çok olur.</t>
  </si>
  <si>
    <t>Bir konuyu ayrıntılı olarak çalışmaya başlamadan önce, genel bir fikir sahibi olabilmek için hızlı bir göz gezdiririm (örneğin paragraf başlıklarını ve altındaki cümleleri okuyarak)</t>
  </si>
  <si>
    <t xml:space="preserve">      bir göz gezdiririm (örneğin paragraf başlıklarını ve altındaki cümleleri okuyarak)</t>
  </si>
  <si>
    <t>70. Ders çalışırken verdiğim dinlenme aralarından sonra tekrar derse dönmekte zorluk çekerim.</t>
  </si>
  <si>
    <t>Ders çalışırken verdiğim dinlenme aralarından sonra tekrar derse dönmekte zorluk çekerim.</t>
  </si>
  <si>
    <r>
      <t>YÖNERGE</t>
    </r>
    <r>
      <rPr>
        <b/>
        <sz val="11"/>
        <color indexed="10"/>
        <rFont val="Arial Tur"/>
        <family val="2"/>
      </rPr>
      <t>:</t>
    </r>
    <r>
      <rPr>
        <b/>
        <sz val="9"/>
        <rFont val="Arial Tur"/>
        <family val="2"/>
      </rPr>
      <t xml:space="preserve"> </t>
    </r>
    <r>
      <rPr>
        <b/>
        <sz val="8.5"/>
        <color indexed="12"/>
        <rFont val="Arial Tur"/>
        <family val="2"/>
      </rPr>
      <t>Okuduğunuz cümle sizin için her zaman veya genellikle geçerliyse, sağdaki boşluğa "doğru" anlamına gelen</t>
    </r>
  </si>
  <si>
    <t>Sr.</t>
  </si>
  <si>
    <t xml:space="preserve">M A D D E </t>
  </si>
  <si>
    <r>
      <t xml:space="preserve">                            </t>
    </r>
    <r>
      <rPr>
        <b/>
        <u val="single"/>
        <sz val="10"/>
        <color indexed="12"/>
        <rFont val="Arial Tur"/>
        <family val="2"/>
      </rPr>
      <t>D</t>
    </r>
    <r>
      <rPr>
        <b/>
        <u val="single"/>
        <sz val="8.5"/>
        <color indexed="12"/>
        <rFont val="Arial Tur"/>
        <family val="2"/>
      </rPr>
      <t xml:space="preserve"> harfinin altına</t>
    </r>
    <r>
      <rPr>
        <b/>
        <sz val="8.5"/>
        <color indexed="12"/>
        <rFont val="Arial Tur"/>
        <family val="2"/>
      </rPr>
      <t xml:space="preserve"> </t>
    </r>
    <r>
      <rPr>
        <b/>
        <sz val="10"/>
        <color indexed="12"/>
        <rFont val="Arial Tur"/>
        <family val="2"/>
      </rPr>
      <t>X</t>
    </r>
    <r>
      <rPr>
        <b/>
        <sz val="8.5"/>
        <color indexed="12"/>
        <rFont val="Arial Tur"/>
        <family val="2"/>
      </rPr>
      <t xml:space="preserve"> işareti; her zaman veya genellikle geçerli değilse "yanlış" anlamına gelen </t>
    </r>
    <r>
      <rPr>
        <b/>
        <u val="single"/>
        <sz val="10"/>
        <color indexed="12"/>
        <rFont val="Arial Tur"/>
        <family val="2"/>
      </rPr>
      <t>Y</t>
    </r>
    <r>
      <rPr>
        <b/>
        <u val="single"/>
        <sz val="8.5"/>
        <color indexed="12"/>
        <rFont val="Arial Tur"/>
        <family val="2"/>
      </rPr>
      <t xml:space="preserve"> harfinin altına</t>
    </r>
  </si>
  <si>
    <r>
      <t xml:space="preserve"> </t>
    </r>
    <r>
      <rPr>
        <b/>
        <sz val="10"/>
        <color indexed="12"/>
        <rFont val="Arial Tur"/>
        <family val="2"/>
      </rPr>
      <t>X</t>
    </r>
    <r>
      <rPr>
        <b/>
        <sz val="8.5"/>
        <color indexed="12"/>
        <rFont val="Arial Tur"/>
        <family val="2"/>
      </rPr>
      <t xml:space="preserve"> işareti koyunuz. Çalışma davranışınızla ilgili gerçekçi bir değerlendirme ancak sizin gerçekçi olmanızla mümkündür.</t>
    </r>
  </si>
  <si>
    <t>Ver: 1.0</t>
  </si>
  <si>
    <t>Doğru    Yanıt</t>
  </si>
  <si>
    <t>Öğr.      Yanıtı</t>
  </si>
  <si>
    <t>X</t>
  </si>
  <si>
    <t>dolusay</t>
  </si>
  <si>
    <t>hata2</t>
  </si>
  <si>
    <t>t10+u10+v10 sıfırdan büyükse hata var</t>
  </si>
  <si>
    <t>alınan puan</t>
  </si>
  <si>
    <t>A</t>
  </si>
  <si>
    <t>B</t>
  </si>
  <si>
    <t>C</t>
  </si>
  <si>
    <t>E</t>
  </si>
  <si>
    <t>F</t>
  </si>
  <si>
    <t>G</t>
  </si>
  <si>
    <t>BİLİNÇLİ ÇALIŞMAK ve ÖĞRENDİĞİNİ KULLANMAK</t>
  </si>
  <si>
    <t>NOT TUTMAK ve DERSİ DİNLEMEK</t>
  </si>
  <si>
    <t>OKUMA ALIŞKANLIKLARI ve TEKNİKLERİ</t>
  </si>
  <si>
    <t>ÖDEV HAZIRLAMAK</t>
  </si>
  <si>
    <t>OKULA KARŞI TUTUM</t>
  </si>
  <si>
    <t>SINAVLARA HAZIRLANMAK ve GİRMEK</t>
  </si>
  <si>
    <t>ÇALIŞMAYA BAŞLAMAK ve SÜRDÜRMEK</t>
  </si>
  <si>
    <t>BÖLÜM</t>
  </si>
  <si>
    <t>BÖLÜM ADI</t>
  </si>
  <si>
    <t>PUANI</t>
  </si>
  <si>
    <t xml:space="preserve"> 16-10</t>
  </si>
  <si>
    <t xml:space="preserve"> 9-5</t>
  </si>
  <si>
    <t xml:space="preserve"> 4-0</t>
  </si>
  <si>
    <t xml:space="preserve"> 4-3</t>
  </si>
  <si>
    <t xml:space="preserve"> 2-0</t>
  </si>
  <si>
    <t xml:space="preserve"> 10-6</t>
  </si>
  <si>
    <t xml:space="preserve"> 5-3</t>
  </si>
  <si>
    <t xml:space="preserve"> 12-8</t>
  </si>
  <si>
    <t xml:space="preserve"> 7-4</t>
  </si>
  <si>
    <t xml:space="preserve"> 3-0</t>
  </si>
  <si>
    <t xml:space="preserve"> 7-5</t>
  </si>
  <si>
    <t xml:space="preserve"> 8-5</t>
  </si>
  <si>
    <t xml:space="preserve"> 11-8</t>
  </si>
  <si>
    <t>olduğu anlaşılmaktadır. Değerli zamanınızın önemli bir bölümünü ders çalışmanız gerektiğini düşünerek veya ders ba-</t>
  </si>
  <si>
    <t xml:space="preserve">        Ders çalışmaya başlamak ve zamanınızdan etkin bir şekilde  yararlanmak konusunda ciddi problemleriniz olduğu anlaşılmaktadır.</t>
  </si>
  <si>
    <t>Değerli zamanınızın önemli bir bölümünü ders çalışmanız gerektiğini düşünerek veya ders başında, ancak çalışmadan geçirdiğiniz</t>
  </si>
  <si>
    <t xml:space="preserve">görülmektedir. Eğitim başarınızı yükseltebilmek için mutlaka ders çalışmaya başlamak ve sürdürmek konusundaki teknikleri ve iç </t>
  </si>
  <si>
    <t>disiplininizi kurmayı öğrenmeniz gerekmektedir.</t>
  </si>
  <si>
    <t xml:space="preserve">        Ders çalışmaya başlamak ve sürdürmek konusunda bazı güçlüklerinizin olduğu anlaşılmaktadır. Eğlenmeye ve dinlenmeye de</t>
  </si>
  <si>
    <t>vakit ayırabilmek için derse ayırdığınız zamandan en etkin şekilde yararlanmanız gerekmektedir. Kendi üzerinizde denetim kuracak</t>
  </si>
  <si>
    <t>metotları öğrenirseniz hem sosyalleşmeye zaman ayırabilir, hem de başarınızı yükseltebilirsiniz.</t>
  </si>
  <si>
    <t xml:space="preserve">        Ders çalışmaya başlamak ve sürdürmek konusunda önemli bir güçlüğünüzün olmadığı anlaşılmaktadır. Böylece hem ders </t>
  </si>
  <si>
    <t>çalışmaya ayırdığınız zamandan en üst düzeyde yararlanmanız mümkün olmakta, hem de özel hayatınıza ve zevklerinize zaman</t>
  </si>
  <si>
    <t>ayırabilmektesiniz. Kendi kendinizi iyi denetleyebilen bir insan olduğunuz görülmektedir.</t>
  </si>
  <si>
    <t xml:space="preserve">        Bilinçli çalışmak ve öğrendiğini kullanmak konusunda önemli eksikleriniz olduğu görülmektedir. Neyi, niçin öğrendiğinizi</t>
  </si>
  <si>
    <t>bilmediğiniz, düzenli tekrarlar yapmadığınız için büyük ihtimalle okul hayatı size oldukça güç gelmektedir. Düzenli tekrar ve</t>
  </si>
  <si>
    <t>verimli ders çalışma yollarını öğrenmeniz okul başarınızı yükseltmek için büyük önem taşımaktadır.</t>
  </si>
  <si>
    <t xml:space="preserve">        Bilinçli çalışmak ve öğrendiğinizi kullanmak konusunda bazı eksikliklerinizin olduğu görülmektedir. Öğreneceğiniz malzemenin</t>
  </si>
  <si>
    <t>nerede kullanılacağını bilmek ve düzenli tekrar yapma tekniğini geliştirmek başarınızda köklü değişiklikler yapacaktır.</t>
  </si>
  <si>
    <t xml:space="preserve">        Bilinçli çalışan ve öğrendiğini kullanan, böylece bilginizi geliştirerek unutmayı önleyen bir öğrenci olduğunuz görülmektedir.</t>
  </si>
  <si>
    <t>Yaptığınız düzenli tekrarların başarınızdaki payı büyüktür.</t>
  </si>
  <si>
    <t xml:space="preserve">        Not tutmanın ve dersi dinlemenin başarı üzerindeki etkisini yeterince bilmediğiniz anlaşılmaktadır. Not tutmak konusunda</t>
  </si>
  <si>
    <t>tekniğinizi geliştirir ve bu konuda gayret harcarsanız, bunun karşılığını en kısa zamanda göreceğinizden emin olabilirsiniz.</t>
  </si>
  <si>
    <t xml:space="preserve">        Not tutmak ve dersi dinlemek konusunda bazı hatalarınız olduğu anlaşılmaktadır. Not tutma becerinizi geliştirir, bu konudaki</t>
  </si>
  <si>
    <t>teknikleri öğrenirseniz verdiğiniz emeğin karşılığını fazlasıyla alırsınız.</t>
  </si>
  <si>
    <t xml:space="preserve">        Okumaya çok fazla zaman ayırdığınız, buna rağmen daha sonra oldukça az şey hatırlayabildiğiniz anlaşılmaktadır.</t>
  </si>
  <si>
    <t>Önemli olanla, önemli olmayanı ayırmakta güçlük çektiğiniz, metin içinde size gerekli olmayan yerlerde zaman kaybettiğiniz</t>
  </si>
  <si>
    <t>ÇALIŞMA DAVRANIŞLARINIZI DEĞERLENDİRME ÖLÇEĞİ SONUCU</t>
  </si>
  <si>
    <t xml:space="preserve">      geçirdiğim olur.</t>
  </si>
  <si>
    <t>17. Çalışmam için harcamam gereken zamanı oyunda, televizyonun başında, telefonda, müzik dinleyerek, arkadaşlarla</t>
  </si>
  <si>
    <t xml:space="preserve">      zorunda kalırım.</t>
  </si>
  <si>
    <t>22. Öğretmenin her söylediğini not aldığım ve bunları elden geçirmediğim için bazen gereksiz malzemeyi çalışmak</t>
  </si>
  <si>
    <t>72. Öğretmenin anlattıkları kitapta varsa, onları anlamak için bol zamanım olacağı için fazla endişelenmem.</t>
  </si>
  <si>
    <t>46. Okurken dinlenme aralarımı bölüm sonlarında veririm ve kendi kendime o bölümün ana noktalarını tekrarlarım.</t>
  </si>
  <si>
    <t>41. Bir yazılıda, yazmaya başlamadan önce o konuda fikir sahibi olmaya çalışmak bence zaman kaybıdır.</t>
  </si>
  <si>
    <t>36. Doğru cevabı bilsem bile, çoğunlukla sınıfta sorulara cevap vermekten veya tekrarlara katılmaktan çekinirim.</t>
  </si>
  <si>
    <r>
      <t>YÖNERGE</t>
    </r>
    <r>
      <rPr>
        <b/>
        <i/>
        <sz val="10"/>
        <rFont val="Arial Tur"/>
        <family val="2"/>
      </rPr>
      <t xml:space="preserve"> </t>
    </r>
    <r>
      <rPr>
        <b/>
        <sz val="10"/>
        <rFont val="Arial Tur"/>
        <family val="2"/>
      </rPr>
      <t>:</t>
    </r>
    <r>
      <rPr>
        <sz val="8"/>
        <rFont val="Arial Tur"/>
        <family val="2"/>
      </rPr>
      <t xml:space="preserve"> Okuduğunuz cümle sizin için her zaman veya genellikle geçerliyse, sağdaki boşluğa "doğru" anlamına gelen</t>
    </r>
  </si>
  <si>
    <t>X işareti koyunuz. Çalışma davranışınızla ilgili gerçekçi bir değerlendirme ancak sizin gerçekçi olmanızla mümkündür.</t>
  </si>
  <si>
    <t xml:space="preserve">                           D harfinin altına X işareti; her zaman veya genellikle geçerli değilse "yanlış" anlamına gelen Y harfinin altına</t>
  </si>
  <si>
    <t>Amaç</t>
  </si>
  <si>
    <t>1-</t>
  </si>
  <si>
    <t>2-</t>
  </si>
  <si>
    <t>3-</t>
  </si>
  <si>
    <t>4-</t>
  </si>
  <si>
    <r>
      <t xml:space="preserve">menüsünden sadece </t>
    </r>
    <r>
      <rPr>
        <b/>
        <i/>
        <sz val="9"/>
        <color indexed="41"/>
        <rFont val="Arial Tur"/>
        <family val="2"/>
      </rPr>
      <t>STANDART ve</t>
    </r>
    <r>
      <rPr>
        <sz val="9"/>
        <color indexed="41"/>
        <rFont val="Arial Tur"/>
        <family val="2"/>
      </rPr>
      <t xml:space="preserve"> </t>
    </r>
    <r>
      <rPr>
        <b/>
        <i/>
        <sz val="9"/>
        <color indexed="41"/>
        <rFont val="Arial Tur"/>
        <family val="2"/>
      </rPr>
      <t>BİÇİMLENDİRME</t>
    </r>
    <r>
      <rPr>
        <sz val="9"/>
        <color indexed="41"/>
        <rFont val="Arial Tur"/>
        <family val="2"/>
      </rPr>
      <t xml:space="preserve"> </t>
    </r>
    <r>
      <rPr>
        <sz val="9"/>
        <color indexed="41"/>
        <rFont val="Arial Tur"/>
        <family val="2"/>
      </rPr>
      <t>araç çubuklarının seçili olması yeterlidir.</t>
    </r>
  </si>
  <si>
    <t>5-</t>
  </si>
  <si>
    <t>Masa Üstü / Özellikler / Görüntü Özellikleri / Ayarlar yolunu izleyerek ekran ayarlarınızı :</t>
  </si>
  <si>
    <r>
      <t>Renkler</t>
    </r>
    <r>
      <rPr>
        <sz val="9"/>
        <color indexed="41"/>
        <rFont val="Arial Tur"/>
        <family val="2"/>
      </rPr>
      <t xml:space="preserve"> Yüksek Renk (16 Bit) </t>
    </r>
    <r>
      <rPr>
        <b/>
        <i/>
        <u val="single"/>
        <sz val="9"/>
        <color indexed="41"/>
        <rFont val="Arial Tur"/>
        <family val="2"/>
      </rPr>
      <t>Ekran Ayarı</t>
    </r>
    <r>
      <rPr>
        <sz val="9"/>
        <color indexed="41"/>
        <rFont val="Arial Tur"/>
        <family val="2"/>
      </rPr>
      <t xml:space="preserve"> 800 x 600 Piksel</t>
    </r>
  </si>
  <si>
    <t>Ana Menü</t>
  </si>
  <si>
    <t>6-</t>
  </si>
  <si>
    <r>
      <t xml:space="preserve">Bu program öğrencilerimizin, </t>
    </r>
    <r>
      <rPr>
        <b/>
        <i/>
        <sz val="9"/>
        <color indexed="41"/>
        <rFont val="Arial Tur"/>
        <family val="2"/>
      </rPr>
      <t>Çalışma Davranışlarını Değerlendirme Ölçeği</t>
    </r>
    <r>
      <rPr>
        <sz val="9"/>
        <color indexed="41"/>
        <rFont val="Arial Tur"/>
        <family val="2"/>
      </rPr>
      <t xml:space="preserve"> sorularına verdikleri yanıtları</t>
    </r>
  </si>
  <si>
    <t>bilgisayar ortamında güvenilir ve çabuk bir şekilde değerlendirmek amacıyla hazırlanmıştır.</t>
  </si>
  <si>
    <r>
      <t>cddo.xls</t>
    </r>
    <r>
      <rPr>
        <sz val="9"/>
        <color indexed="41"/>
        <rFont val="Arial Tur"/>
        <family val="2"/>
      </rPr>
      <t xml:space="preserve"> dosyasını açtığımızda</t>
    </r>
    <r>
      <rPr>
        <b/>
        <sz val="9"/>
        <color indexed="41"/>
        <rFont val="Arial Tur"/>
        <family val="2"/>
      </rPr>
      <t xml:space="preserve"> Makroları Etkinleştir</t>
    </r>
    <r>
      <rPr>
        <sz val="9"/>
        <color indexed="41"/>
        <rFont val="Arial Tur"/>
        <family val="2"/>
      </rPr>
      <t xml:space="preserve"> seçeneği seçilmelidir.</t>
    </r>
  </si>
  <si>
    <t>x</t>
  </si>
  <si>
    <t>ADINIZ ve SOYADINIZ</t>
  </si>
  <si>
    <t>11/C</t>
  </si>
  <si>
    <t>Sınıf</t>
  </si>
  <si>
    <t>No.</t>
  </si>
  <si>
    <t>Sercan DOĞAN</t>
  </si>
  <si>
    <r>
      <t xml:space="preserve">                                                   </t>
    </r>
    <r>
      <rPr>
        <u val="single"/>
        <sz val="10"/>
        <color indexed="48"/>
        <rFont val="Arial Tur"/>
        <family val="2"/>
      </rPr>
      <t>En Başa Dönmek İçin Tıklayınız</t>
    </r>
  </si>
  <si>
    <t>TEŞEKKÜR 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</si>
</sst>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2">
    <font>
      <sz val="10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sz val="12"/>
      <color indexed="18"/>
      <name val="Arial Tur"/>
      <family val="2"/>
    </font>
    <font>
      <b/>
      <sz val="8.5"/>
      <color indexed="12"/>
      <name val="Arial Tur"/>
      <family val="2"/>
    </font>
    <font>
      <b/>
      <i/>
      <u val="single"/>
      <sz val="11"/>
      <color indexed="10"/>
      <name val="Arial Tur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b/>
      <sz val="10"/>
      <color indexed="12"/>
      <name val="Arial Tur"/>
      <family val="2"/>
    </font>
    <font>
      <b/>
      <u val="single"/>
      <sz val="10"/>
      <color indexed="12"/>
      <name val="Arial Tur"/>
      <family val="2"/>
    </font>
    <font>
      <b/>
      <u val="single"/>
      <sz val="8.5"/>
      <color indexed="12"/>
      <name val="Arial Tur"/>
      <family val="2"/>
    </font>
    <font>
      <b/>
      <sz val="10"/>
      <color indexed="18"/>
      <name val="Arial Tur"/>
      <family val="2"/>
    </font>
    <font>
      <b/>
      <sz val="10"/>
      <color indexed="10"/>
      <name val="Arial Tur"/>
      <family val="2"/>
    </font>
    <font>
      <sz val="8"/>
      <name val="Tahoma"/>
      <family val="0"/>
    </font>
    <font>
      <sz val="8"/>
      <color indexed="21"/>
      <name val="Arial Tur"/>
      <family val="2"/>
    </font>
    <font>
      <b/>
      <i/>
      <u val="single"/>
      <sz val="8"/>
      <name val="Tahoma"/>
      <family val="2"/>
    </font>
    <font>
      <b/>
      <sz val="12"/>
      <color indexed="9"/>
      <name val="Arial"/>
      <family val="2"/>
    </font>
    <font>
      <sz val="8"/>
      <name val="Arial Tur"/>
      <family val="2"/>
    </font>
    <font>
      <sz val="10"/>
      <name val="Wingdings"/>
      <family val="0"/>
    </font>
    <font>
      <sz val="12"/>
      <color indexed="12"/>
      <name val="Wingdings"/>
      <family val="0"/>
    </font>
    <font>
      <u val="single"/>
      <sz val="10"/>
      <color indexed="48"/>
      <name val="Arial Tur"/>
      <family val="2"/>
    </font>
    <font>
      <sz val="10"/>
      <color indexed="48"/>
      <name val="Arial Tur"/>
      <family val="2"/>
    </font>
    <font>
      <b/>
      <sz val="8"/>
      <name val="Arial Tur"/>
      <family val="2"/>
    </font>
    <font>
      <b/>
      <u val="single"/>
      <sz val="8"/>
      <name val="Arial Tur"/>
      <family val="2"/>
    </font>
    <font>
      <i/>
      <sz val="8"/>
      <name val="Arial Tur"/>
      <family val="2"/>
    </font>
    <font>
      <b/>
      <u val="single"/>
      <sz val="12"/>
      <name val="Arial Tur"/>
      <family val="2"/>
    </font>
    <font>
      <b/>
      <i/>
      <sz val="8"/>
      <name val="Arial Tur"/>
      <family val="2"/>
    </font>
    <font>
      <b/>
      <i/>
      <sz val="10"/>
      <name val="Arial Tur"/>
      <family val="2"/>
    </font>
    <font>
      <b/>
      <i/>
      <u val="single"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i/>
      <sz val="8"/>
      <color indexed="9"/>
      <name val="Arial Tur"/>
      <family val="2"/>
    </font>
    <font>
      <sz val="8"/>
      <color indexed="9"/>
      <name val="Arial Tur"/>
      <family val="2"/>
    </font>
    <font>
      <sz val="9"/>
      <name val="Arial Tur"/>
      <family val="2"/>
    </font>
    <font>
      <b/>
      <u val="single"/>
      <sz val="9"/>
      <color indexed="43"/>
      <name val="Arial Tur"/>
      <family val="2"/>
    </font>
    <font>
      <sz val="9"/>
      <color indexed="41"/>
      <name val="Arial Tur"/>
      <family val="2"/>
    </font>
    <font>
      <sz val="9"/>
      <color indexed="59"/>
      <name val="Arial Tur"/>
      <family val="2"/>
    </font>
    <font>
      <sz val="9"/>
      <color indexed="12"/>
      <name val="Arial Tur"/>
      <family val="2"/>
    </font>
    <font>
      <b/>
      <sz val="9"/>
      <color indexed="43"/>
      <name val="Arial Tur"/>
      <family val="2"/>
    </font>
    <font>
      <b/>
      <sz val="12"/>
      <color indexed="41"/>
      <name val="Arial Tur"/>
      <family val="2"/>
    </font>
    <font>
      <b/>
      <sz val="9"/>
      <color indexed="41"/>
      <name val="Arial Tur"/>
      <family val="2"/>
    </font>
    <font>
      <b/>
      <i/>
      <sz val="9"/>
      <color indexed="41"/>
      <name val="Arial Tur"/>
      <family val="2"/>
    </font>
    <font>
      <b/>
      <i/>
      <u val="single"/>
      <sz val="9"/>
      <color indexed="41"/>
      <name val="Arial Tur"/>
      <family val="2"/>
    </font>
    <font>
      <sz val="9"/>
      <color indexed="43"/>
      <name val="Arial Tur"/>
      <family val="2"/>
    </font>
    <font>
      <sz val="9"/>
      <color indexed="13"/>
      <name val="Arial Tur"/>
      <family val="2"/>
    </font>
    <font>
      <b/>
      <u val="single"/>
      <sz val="9"/>
      <color indexed="9"/>
      <name val="Arial Tur"/>
      <family val="2"/>
    </font>
    <font>
      <sz val="9"/>
      <color indexed="15"/>
      <name val="Arial Tur"/>
      <family val="2"/>
    </font>
    <font>
      <b/>
      <u val="single"/>
      <sz val="9"/>
      <color indexed="10"/>
      <name val="Arial Tur"/>
      <family val="2"/>
    </font>
    <font>
      <u val="single"/>
      <sz val="10"/>
      <color indexed="13"/>
      <name val="Arial"/>
      <family val="0"/>
    </font>
    <font>
      <b/>
      <i/>
      <sz val="9"/>
      <color indexed="18"/>
      <name val="Arial Tur"/>
      <family val="2"/>
    </font>
    <font>
      <b/>
      <u val="single"/>
      <sz val="9"/>
      <color indexed="9"/>
      <name val="Arial"/>
      <family val="2"/>
    </font>
    <font>
      <sz val="10"/>
      <name val="Arial"/>
      <family val="0"/>
    </font>
    <font>
      <b/>
      <sz val="9"/>
      <color indexed="15"/>
      <name val="Arial"/>
      <family val="2"/>
    </font>
    <font>
      <sz val="9"/>
      <color indexed="15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0"/>
      <color indexed="41"/>
      <name val="Arial Tur"/>
      <family val="2"/>
    </font>
    <font>
      <sz val="9"/>
      <color indexed="9"/>
      <name val="Arial Tur"/>
      <family val="2"/>
    </font>
    <font>
      <b/>
      <u val="single"/>
      <sz val="9"/>
      <color indexed="13"/>
      <name val="Arial Tur"/>
      <family val="2"/>
    </font>
    <font>
      <b/>
      <sz val="8"/>
      <color indexed="13"/>
      <name val="Arial Tur"/>
      <family val="2"/>
    </font>
    <font>
      <b/>
      <sz val="10"/>
      <color indexed="9"/>
      <name val="Arial Tur"/>
      <family val="2"/>
    </font>
    <font>
      <b/>
      <sz val="10"/>
      <color indexed="13"/>
      <name val="Arial Tur"/>
      <family val="2"/>
    </font>
    <font>
      <sz val="10"/>
      <color indexed="9"/>
      <name val="Arial Tur"/>
      <family val="2"/>
    </font>
    <font>
      <b/>
      <u val="single"/>
      <sz val="9"/>
      <color indexed="15"/>
      <name val="Arial Tur"/>
      <family val="2"/>
    </font>
    <font>
      <sz val="9"/>
      <color indexed="10"/>
      <name val="Arial Tur"/>
      <family val="2"/>
    </font>
    <font>
      <sz val="10"/>
      <color indexed="47"/>
      <name val="Arial Tur"/>
      <family val="2"/>
    </font>
    <font>
      <sz val="7.5"/>
      <color indexed="47"/>
      <name val="Arial Tur"/>
      <family val="2"/>
    </font>
    <font>
      <sz val="8"/>
      <color indexed="47"/>
      <name val="Arial Tur"/>
      <family val="2"/>
    </font>
    <font>
      <b/>
      <sz val="11"/>
      <color indexed="9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8" fillId="0" borderId="2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3" fillId="0" borderId="2" xfId="0" applyFont="1" applyBorder="1" applyAlignment="1">
      <alignment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49" fillId="0" borderId="0" xfId="18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0" fillId="4" borderId="1" xfId="0" applyFill="1" applyBorder="1" applyAlignment="1">
      <alignment horizontal="right" vertical="top"/>
    </xf>
    <xf numFmtId="0" fontId="62" fillId="4" borderId="1" xfId="0" applyFont="1" applyFill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64" fillId="4" borderId="1" xfId="0" applyFont="1" applyFill="1" applyBorder="1" applyAlignment="1">
      <alignment horizontal="center"/>
    </xf>
    <xf numFmtId="0" fontId="63" fillId="5" borderId="1" xfId="0" applyFont="1" applyFill="1" applyBorder="1" applyAlignment="1" applyProtection="1">
      <alignment horizontal="center"/>
      <protection locked="0"/>
    </xf>
    <xf numFmtId="0" fontId="65" fillId="5" borderId="1" xfId="0" applyFont="1" applyFill="1" applyBorder="1" applyAlignment="1" applyProtection="1">
      <alignment shrinkToFit="1"/>
      <protection locked="0"/>
    </xf>
    <xf numFmtId="0" fontId="22" fillId="0" borderId="0" xfId="0" applyFont="1" applyAlignment="1">
      <alignment horizontal="left"/>
    </xf>
    <xf numFmtId="0" fontId="66" fillId="6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3" xfId="0" applyFont="1" applyBorder="1" applyAlignment="1">
      <alignment/>
    </xf>
    <xf numFmtId="0" fontId="68" fillId="0" borderId="4" xfId="0" applyFont="1" applyBorder="1" applyAlignment="1">
      <alignment/>
    </xf>
    <xf numFmtId="0" fontId="68" fillId="0" borderId="5" xfId="0" applyFont="1" applyBorder="1" applyAlignment="1">
      <alignment/>
    </xf>
    <xf numFmtId="0" fontId="68" fillId="0" borderId="6" xfId="0" applyFont="1" applyBorder="1" applyAlignment="1">
      <alignment/>
    </xf>
    <xf numFmtId="0" fontId="68" fillId="0" borderId="7" xfId="0" applyFont="1" applyBorder="1" applyAlignment="1">
      <alignment/>
    </xf>
    <xf numFmtId="0" fontId="68" fillId="0" borderId="8" xfId="0" applyFont="1" applyBorder="1" applyAlignment="1">
      <alignment/>
    </xf>
    <xf numFmtId="0" fontId="68" fillId="0" borderId="9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/>
    </xf>
    <xf numFmtId="0" fontId="70" fillId="0" borderId="0" xfId="0" applyFont="1" applyAlignment="1">
      <alignment horizontal="center" wrapText="1"/>
    </xf>
    <xf numFmtId="0" fontId="68" fillId="0" borderId="11" xfId="0" applyFont="1" applyBorder="1" applyAlignment="1">
      <alignment/>
    </xf>
    <xf numFmtId="0" fontId="68" fillId="0" borderId="2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 vertical="top"/>
    </xf>
    <xf numFmtId="0" fontId="61" fillId="0" borderId="0" xfId="0" applyFont="1" applyFill="1" applyAlignment="1">
      <alignment horizontal="center"/>
    </xf>
    <xf numFmtId="0" fontId="71" fillId="4" borderId="0" xfId="0" applyFont="1" applyFill="1" applyAlignment="1">
      <alignment horizontal="center"/>
    </xf>
    <xf numFmtId="14" fontId="6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25</xdr:row>
      <xdr:rowOff>123825</xdr:rowOff>
    </xdr:from>
    <xdr:to>
      <xdr:col>10</xdr:col>
      <xdr:colOff>419100</xdr:colOff>
      <xdr:row>31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5325" y="4181475"/>
          <a:ext cx="6153150" cy="866775"/>
        </a:xfrm>
        <a:prstGeom prst="rect">
          <a:avLst/>
        </a:prstGeom>
        <a:noFill/>
        <a:ln w="60325" cmpd="tri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Mehmet Ali OLGUN , Aydın Karacasu Lisesi Felsefe Öğretmeni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Tel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(0256) 441 25 10, 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(0256) 441 20 20 </a:t>
          </a: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Cep</a:t>
          </a:r>
          <a:r>
            <a:rPr lang="en-US" cap="none" sz="9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: (0542) 291 17 20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olgunalim@hotmail.com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http://www.geocities.com/olgunalim/olgunalim.html
http://www.geocities.com/rehberlikservisi</a:t>
          </a:r>
        </a:p>
      </xdr:txBody>
    </xdr:sp>
    <xdr:clientData/>
  </xdr:twoCellAnchor>
  <xdr:twoCellAnchor editAs="oneCell">
    <xdr:from>
      <xdr:col>10</xdr:col>
      <xdr:colOff>161925</xdr:colOff>
      <xdr:row>12</xdr:row>
      <xdr:rowOff>9525</xdr:rowOff>
    </xdr:from>
    <xdr:to>
      <xdr:col>10</xdr:col>
      <xdr:colOff>495300</xdr:colOff>
      <xdr:row>14</xdr:row>
      <xdr:rowOff>9525</xdr:rowOff>
    </xdr:to>
    <xdr:pic macro="[0]!men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764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95250</xdr:colOff>
      <xdr:row>6</xdr:row>
      <xdr:rowOff>142875</xdr:rowOff>
    </xdr:from>
    <xdr:to>
      <xdr:col>2</xdr:col>
      <xdr:colOff>447675</xdr:colOff>
      <xdr:row>8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2192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4286250</xdr:colOff>
      <xdr:row>6</xdr:row>
      <xdr:rowOff>28575</xdr:rowOff>
    </xdr:from>
    <xdr:to>
      <xdr:col>2</xdr:col>
      <xdr:colOff>4629150</xdr:colOff>
      <xdr:row>8</xdr:row>
      <xdr:rowOff>95250</xdr:rowOff>
    </xdr:to>
    <xdr:pic macro="[0]!sba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144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1219200</xdr:colOff>
      <xdr:row>7</xdr:row>
      <xdr:rowOff>47625</xdr:rowOff>
    </xdr:from>
    <xdr:to>
      <xdr:col>2</xdr:col>
      <xdr:colOff>1819275</xdr:colOff>
      <xdr:row>7</xdr:row>
      <xdr:rowOff>47625</xdr:rowOff>
    </xdr:to>
    <xdr:sp>
      <xdr:nvSpPr>
        <xdr:cNvPr id="2" name="Line 9"/>
        <xdr:cNvSpPr>
          <a:spLocks/>
        </xdr:cNvSpPr>
      </xdr:nvSpPr>
      <xdr:spPr>
        <a:xfrm>
          <a:off x="1504950" y="1028700"/>
          <a:ext cx="600075" cy="0"/>
        </a:xfrm>
        <a:prstGeom prst="line">
          <a:avLst/>
        </a:prstGeom>
        <a:noFill/>
        <a:ln w="76200" cmpd="tri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 fPrintsWithSheet="0"/>
  </xdr:twoCellAnchor>
  <xdr:twoCellAnchor>
    <xdr:from>
      <xdr:col>2</xdr:col>
      <xdr:colOff>4638675</xdr:colOff>
      <xdr:row>7</xdr:row>
      <xdr:rowOff>47625</xdr:rowOff>
    </xdr:from>
    <xdr:to>
      <xdr:col>2</xdr:col>
      <xdr:colOff>5238750</xdr:colOff>
      <xdr:row>7</xdr:row>
      <xdr:rowOff>47625</xdr:rowOff>
    </xdr:to>
    <xdr:sp>
      <xdr:nvSpPr>
        <xdr:cNvPr id="3" name="Line 10"/>
        <xdr:cNvSpPr>
          <a:spLocks/>
        </xdr:cNvSpPr>
      </xdr:nvSpPr>
      <xdr:spPr>
        <a:xfrm>
          <a:off x="4924425" y="1028700"/>
          <a:ext cx="600075" cy="0"/>
        </a:xfrm>
        <a:prstGeom prst="line">
          <a:avLst/>
        </a:prstGeom>
        <a:noFill/>
        <a:ln w="76200" cmpd="tri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 fPrintsWithSheet="0"/>
  </xdr:twoCellAnchor>
  <xdr:twoCellAnchor editAs="oneCell">
    <xdr:from>
      <xdr:col>2</xdr:col>
      <xdr:colOff>2933700</xdr:colOff>
      <xdr:row>84</xdr:row>
      <xdr:rowOff>76200</xdr:rowOff>
    </xdr:from>
    <xdr:to>
      <xdr:col>2</xdr:col>
      <xdr:colOff>3581400</xdr:colOff>
      <xdr:row>85</xdr:row>
      <xdr:rowOff>133350</xdr:rowOff>
    </xdr:to>
    <xdr:pic macro="[0]!yukarı">
      <xdr:nvPicPr>
        <xdr:cNvPr id="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716405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7</xdr:row>
      <xdr:rowOff>47625</xdr:rowOff>
    </xdr:from>
    <xdr:to>
      <xdr:col>2</xdr:col>
      <xdr:colOff>4305300</xdr:colOff>
      <xdr:row>7</xdr:row>
      <xdr:rowOff>47625</xdr:rowOff>
    </xdr:to>
    <xdr:sp>
      <xdr:nvSpPr>
        <xdr:cNvPr id="5" name="Line 28"/>
        <xdr:cNvSpPr>
          <a:spLocks/>
        </xdr:cNvSpPr>
      </xdr:nvSpPr>
      <xdr:spPr>
        <a:xfrm>
          <a:off x="2438400" y="1028700"/>
          <a:ext cx="2143125" cy="0"/>
        </a:xfrm>
        <a:prstGeom prst="line">
          <a:avLst/>
        </a:prstGeom>
        <a:noFill/>
        <a:ln w="76200" cmpd="tri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2</xdr:row>
      <xdr:rowOff>104775</xdr:rowOff>
    </xdr:from>
    <xdr:to>
      <xdr:col>10</xdr:col>
      <xdr:colOff>628650</xdr:colOff>
      <xdr:row>4</xdr:row>
      <xdr:rowOff>0</xdr:rowOff>
    </xdr:to>
    <xdr:pic macro="[0]!men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667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180975</xdr:colOff>
      <xdr:row>55</xdr:row>
      <xdr:rowOff>85725</xdr:rowOff>
    </xdr:from>
    <xdr:to>
      <xdr:col>10</xdr:col>
      <xdr:colOff>142875</xdr:colOff>
      <xdr:row>57</xdr:row>
      <xdr:rowOff>9525</xdr:rowOff>
    </xdr:to>
    <xdr:pic macro="[0]!men"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010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38100</xdr:rowOff>
    </xdr:from>
    <xdr:to>
      <xdr:col>7</xdr:col>
      <xdr:colOff>200025</xdr:colOff>
      <xdr:row>1</xdr:row>
      <xdr:rowOff>123825</xdr:rowOff>
    </xdr:to>
    <xdr:pic macro="[0]!men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8100"/>
          <a:ext cx="657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257175</xdr:colOff>
      <xdr:row>96</xdr:row>
      <xdr:rowOff>9525</xdr:rowOff>
    </xdr:from>
    <xdr:to>
      <xdr:col>6</xdr:col>
      <xdr:colOff>219075</xdr:colOff>
      <xdr:row>97</xdr:row>
      <xdr:rowOff>95250</xdr:rowOff>
    </xdr:to>
    <xdr:pic macro="[0]!men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39922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95</xdr:row>
      <xdr:rowOff>133350</xdr:rowOff>
    </xdr:from>
    <xdr:to>
      <xdr:col>7</xdr:col>
      <xdr:colOff>133350</xdr:colOff>
      <xdr:row>95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781175" y="137731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57150</xdr:rowOff>
    </xdr:from>
    <xdr:to>
      <xdr:col>1</xdr:col>
      <xdr:colOff>95250</xdr:colOff>
      <xdr:row>1</xdr:row>
      <xdr:rowOff>142875</xdr:rowOff>
    </xdr:to>
    <xdr:pic macro="[0]!men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200025</xdr:colOff>
      <xdr:row>97</xdr:row>
      <xdr:rowOff>0</xdr:rowOff>
    </xdr:from>
    <xdr:to>
      <xdr:col>5</xdr:col>
      <xdr:colOff>152400</xdr:colOff>
      <xdr:row>98</xdr:row>
      <xdr:rowOff>85725</xdr:rowOff>
    </xdr:to>
    <xdr:pic macro="[0]!men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39636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514350</xdr:colOff>
      <xdr:row>260</xdr:row>
      <xdr:rowOff>47625</xdr:rowOff>
    </xdr:from>
    <xdr:to>
      <xdr:col>8</xdr:col>
      <xdr:colOff>466725</xdr:colOff>
      <xdr:row>261</xdr:row>
      <xdr:rowOff>133350</xdr:rowOff>
    </xdr:to>
    <xdr:pic macro="[0]!men"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571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352425</xdr:colOff>
      <xdr:row>148</xdr:row>
      <xdr:rowOff>57150</xdr:rowOff>
    </xdr:from>
    <xdr:to>
      <xdr:col>7</xdr:col>
      <xdr:colOff>295275</xdr:colOff>
      <xdr:row>149</xdr:row>
      <xdr:rowOff>142875</xdr:rowOff>
    </xdr:to>
    <xdr:pic macro="[0]!men"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199322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image" Target="../media/image7.png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image" Target="../media/image8.png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/>
  <dimension ref="B1:L2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7.25390625" style="42" customWidth="1"/>
    <col min="3" max="3" width="10.625" style="42" customWidth="1"/>
    <col min="4" max="11" width="9.125" style="42" customWidth="1"/>
    <col min="12" max="12" width="9.875" style="42" bestFit="1" customWidth="1"/>
    <col min="13" max="16" width="9.125" style="42" customWidth="1"/>
  </cols>
  <sheetData>
    <row r="1" spans="3:12" ht="15">
      <c r="C1" s="96" t="s">
        <v>9</v>
      </c>
      <c r="D1" s="96"/>
      <c r="E1" s="96"/>
      <c r="F1" s="96"/>
      <c r="G1" s="96"/>
      <c r="H1" s="96"/>
      <c r="I1" s="96"/>
      <c r="J1" s="96"/>
      <c r="K1" s="95" t="s">
        <v>10</v>
      </c>
      <c r="L1" s="97">
        <v>36969</v>
      </c>
    </row>
    <row r="2" spans="2:12" ht="12.75">
      <c r="B2" s="43" t="s">
        <v>534</v>
      </c>
      <c r="C2" s="44" t="s">
        <v>545</v>
      </c>
      <c r="D2" s="45"/>
      <c r="E2" s="46"/>
      <c r="F2" s="46"/>
      <c r="G2" s="46"/>
      <c r="H2" s="46"/>
      <c r="I2" s="46"/>
      <c r="J2" s="46"/>
      <c r="K2" s="46"/>
      <c r="L2" s="46"/>
    </row>
    <row r="3" spans="3:12" ht="12.75">
      <c r="C3" s="44" t="s">
        <v>546</v>
      </c>
      <c r="D3" s="45"/>
      <c r="E3" s="46"/>
      <c r="F3" s="46"/>
      <c r="G3" s="46"/>
      <c r="H3" s="46"/>
      <c r="I3" s="46"/>
      <c r="J3" s="46"/>
      <c r="K3" s="46"/>
      <c r="L3" s="46"/>
    </row>
    <row r="4" spans="2:12" ht="15.75">
      <c r="B4" s="47" t="s">
        <v>535</v>
      </c>
      <c r="C4" s="48" t="s">
        <v>547</v>
      </c>
      <c r="D4" s="45"/>
      <c r="E4" s="46"/>
      <c r="F4" s="46"/>
      <c r="G4" s="46"/>
      <c r="H4" s="46"/>
      <c r="I4" s="46"/>
      <c r="J4" s="46"/>
      <c r="K4" s="46"/>
      <c r="L4" s="46"/>
    </row>
    <row r="5" spans="2:12" ht="15.75" customHeight="1">
      <c r="B5" s="47" t="s">
        <v>536</v>
      </c>
      <c r="C5" s="49" t="s">
        <v>11</v>
      </c>
      <c r="D5" s="45"/>
      <c r="E5" s="46"/>
      <c r="F5" s="46"/>
      <c r="G5" s="46"/>
      <c r="H5" s="46"/>
      <c r="I5" s="46"/>
      <c r="J5" s="46"/>
      <c r="K5" s="46"/>
      <c r="L5" s="46"/>
    </row>
    <row r="6" spans="2:12" ht="12.75">
      <c r="B6" s="47"/>
      <c r="C6" s="44" t="s">
        <v>12</v>
      </c>
      <c r="D6" s="45"/>
      <c r="E6" s="46"/>
      <c r="F6" s="46"/>
      <c r="G6" s="46"/>
      <c r="H6" s="46"/>
      <c r="I6" s="46"/>
      <c r="J6" s="46"/>
      <c r="K6" s="46"/>
      <c r="L6" s="46"/>
    </row>
    <row r="7" spans="2:12" ht="12.75">
      <c r="B7" s="47" t="s">
        <v>537</v>
      </c>
      <c r="C7" s="44" t="s">
        <v>13</v>
      </c>
      <c r="D7" s="45"/>
      <c r="E7" s="46"/>
      <c r="F7" s="46"/>
      <c r="G7" s="46"/>
      <c r="H7" s="46"/>
      <c r="I7" s="46"/>
      <c r="J7" s="46"/>
      <c r="K7" s="46"/>
      <c r="L7" s="46"/>
    </row>
    <row r="8" spans="2:12" ht="12.75">
      <c r="B8" s="47"/>
      <c r="C8" s="44" t="s">
        <v>14</v>
      </c>
      <c r="D8" s="45"/>
      <c r="E8" s="46"/>
      <c r="F8" s="46"/>
      <c r="G8" s="46"/>
      <c r="H8" s="46"/>
      <c r="I8" s="46"/>
      <c r="J8" s="46"/>
      <c r="K8" s="46"/>
      <c r="L8" s="46"/>
    </row>
    <row r="9" spans="2:11" ht="14.25" customHeight="1">
      <c r="B9" s="47"/>
      <c r="C9" s="44" t="s">
        <v>15</v>
      </c>
      <c r="D9" s="45"/>
      <c r="E9" s="46"/>
      <c r="F9" s="46"/>
      <c r="G9" s="46"/>
      <c r="H9" s="46"/>
      <c r="I9" s="46"/>
      <c r="J9" s="46"/>
      <c r="K9" s="46"/>
    </row>
    <row r="10" spans="2:12" ht="12.75">
      <c r="B10" s="47" t="s">
        <v>538</v>
      </c>
      <c r="C10" s="44" t="s">
        <v>16</v>
      </c>
      <c r="D10" s="45"/>
      <c r="E10" s="46"/>
      <c r="F10" s="46"/>
      <c r="G10" s="46"/>
      <c r="H10" s="46"/>
      <c r="I10" s="46"/>
      <c r="J10" s="46"/>
      <c r="K10" s="46"/>
      <c r="L10" s="46"/>
    </row>
    <row r="11" spans="2:12" ht="12.75">
      <c r="B11" s="47"/>
      <c r="C11" s="44" t="s">
        <v>539</v>
      </c>
      <c r="D11" s="45"/>
      <c r="E11" s="46"/>
      <c r="F11" s="46"/>
      <c r="G11" s="46"/>
      <c r="H11" s="46"/>
      <c r="I11" s="46"/>
      <c r="J11" s="46"/>
      <c r="K11" s="46"/>
      <c r="L11" s="46"/>
    </row>
    <row r="12" spans="2:12" ht="12.75">
      <c r="B12" s="47" t="s">
        <v>540</v>
      </c>
      <c r="C12" s="44" t="s">
        <v>541</v>
      </c>
      <c r="D12" s="45"/>
      <c r="E12" s="46"/>
      <c r="F12" s="46"/>
      <c r="G12" s="46"/>
      <c r="H12" s="46"/>
      <c r="I12" s="46"/>
      <c r="J12" s="46"/>
      <c r="K12" s="46"/>
      <c r="L12" s="46"/>
    </row>
    <row r="13" spans="2:12" ht="12.75">
      <c r="B13" s="43"/>
      <c r="C13" s="50" t="s">
        <v>542</v>
      </c>
      <c r="D13" s="45"/>
      <c r="E13" s="46"/>
      <c r="F13" s="46"/>
      <c r="G13" s="46"/>
      <c r="H13" s="46"/>
      <c r="I13" s="46"/>
      <c r="J13" s="46"/>
      <c r="K13" s="46"/>
      <c r="L13" s="46"/>
    </row>
    <row r="14" spans="2:12" ht="12">
      <c r="B14" s="51"/>
      <c r="C14" s="44" t="s">
        <v>7</v>
      </c>
      <c r="D14" s="45"/>
      <c r="E14" s="46"/>
      <c r="F14" s="46"/>
      <c r="G14" s="46"/>
      <c r="H14" s="46"/>
      <c r="I14" s="46"/>
      <c r="L14" s="46"/>
    </row>
    <row r="15" spans="2:11" ht="12">
      <c r="B15" s="47" t="s">
        <v>544</v>
      </c>
      <c r="C15" s="61" t="s">
        <v>17</v>
      </c>
      <c r="K15" s="52" t="s">
        <v>543</v>
      </c>
    </row>
    <row r="16" spans="2:12" ht="12.75">
      <c r="B16" s="51"/>
      <c r="C16" s="61" t="s">
        <v>18</v>
      </c>
      <c r="D16" s="45"/>
      <c r="E16" s="46"/>
      <c r="F16" s="46"/>
      <c r="G16" s="46"/>
      <c r="H16" s="46"/>
      <c r="I16" s="46"/>
      <c r="L16" s="46"/>
    </row>
    <row r="17" spans="3:11" ht="12.75">
      <c r="C17" s="62" t="s">
        <v>19</v>
      </c>
      <c r="D17" s="53"/>
      <c r="E17" s="53"/>
      <c r="F17" s="53"/>
      <c r="G17" s="53"/>
      <c r="H17" s="53"/>
      <c r="I17" s="53"/>
      <c r="J17" s="53"/>
      <c r="K17" s="53"/>
    </row>
    <row r="18" spans="3:11" ht="5.25" customHeight="1">
      <c r="C18" s="62"/>
      <c r="D18" s="53"/>
      <c r="E18" s="53"/>
      <c r="F18" s="53"/>
      <c r="G18" s="53"/>
      <c r="H18" s="53"/>
      <c r="I18" s="53"/>
      <c r="J18" s="53"/>
      <c r="K18" s="53"/>
    </row>
    <row r="19" spans="3:11" ht="12.75">
      <c r="C19" s="74" t="s">
        <v>555</v>
      </c>
      <c r="D19" s="75" t="s">
        <v>0</v>
      </c>
      <c r="E19" s="53"/>
      <c r="F19" s="53"/>
      <c r="G19" s="53"/>
      <c r="H19" s="53"/>
      <c r="I19" s="53"/>
      <c r="J19" s="53"/>
      <c r="K19" s="53"/>
    </row>
    <row r="20" spans="3:11" ht="12.75">
      <c r="C20" s="75"/>
      <c r="D20" s="75" t="s">
        <v>1</v>
      </c>
      <c r="E20" s="53"/>
      <c r="F20" s="53"/>
      <c r="G20" s="53"/>
      <c r="H20" s="53"/>
      <c r="I20" s="53"/>
      <c r="J20" s="53"/>
      <c r="K20" s="53"/>
    </row>
    <row r="21" spans="3:11" ht="12.75">
      <c r="C21" s="75" t="s">
        <v>2</v>
      </c>
      <c r="D21" s="75"/>
      <c r="E21" s="53"/>
      <c r="F21" s="53"/>
      <c r="G21" s="53"/>
      <c r="H21" s="53"/>
      <c r="I21" s="53"/>
      <c r="J21" s="53"/>
      <c r="K21" s="53"/>
    </row>
    <row r="22" spans="3:11" ht="12.75">
      <c r="C22" s="75" t="s">
        <v>4</v>
      </c>
      <c r="D22" s="75"/>
      <c r="E22" s="53"/>
      <c r="F22" s="53"/>
      <c r="G22" s="53"/>
      <c r="H22" s="53"/>
      <c r="I22" s="53"/>
      <c r="J22" s="53"/>
      <c r="K22" s="53"/>
    </row>
    <row r="23" spans="3:11" ht="12.75">
      <c r="C23" s="75" t="s">
        <v>3</v>
      </c>
      <c r="D23" s="75"/>
      <c r="E23" s="53"/>
      <c r="F23" s="53"/>
      <c r="G23" s="53"/>
      <c r="H23" s="53"/>
      <c r="I23" s="53"/>
      <c r="J23" s="53"/>
      <c r="K23" s="53"/>
    </row>
    <row r="24" spans="3:11" ht="12.75">
      <c r="C24" s="75" t="s">
        <v>5</v>
      </c>
      <c r="D24" s="75"/>
      <c r="E24" s="53"/>
      <c r="F24" s="53"/>
      <c r="G24" s="53"/>
      <c r="H24" s="76" t="s">
        <v>8</v>
      </c>
      <c r="I24" s="53"/>
      <c r="J24" s="53"/>
      <c r="K24" s="53"/>
    </row>
    <row r="25" spans="3:11" ht="12.75">
      <c r="C25" s="75" t="s">
        <v>6</v>
      </c>
      <c r="E25" s="53"/>
      <c r="F25" s="53"/>
      <c r="G25" s="53"/>
      <c r="H25" s="53"/>
      <c r="I25" s="53"/>
      <c r="J25" s="53"/>
      <c r="K25" s="53"/>
    </row>
    <row r="26" spans="3:12" ht="12.75"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3:12" ht="12.75">
      <c r="C27" s="56"/>
      <c r="D27" s="57"/>
      <c r="E27" s="58"/>
      <c r="F27" s="58"/>
      <c r="G27" s="58"/>
      <c r="H27" s="58"/>
      <c r="I27" s="58"/>
      <c r="J27" s="58"/>
      <c r="K27" s="56"/>
      <c r="L27" s="59"/>
    </row>
    <row r="28" spans="3:12" ht="12.75"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sheetProtection password="CC0B" sheet="1" objects="1" scenarios="1"/>
  <mergeCells count="1">
    <mergeCell ref="C1:J1"/>
  </mergeCells>
  <printOptions/>
  <pageMargins left="0.75" right="0.75" top="1" bottom="1" header="0.5" footer="0.5"/>
  <pageSetup horizontalDpi="240" verticalDpi="240" orientation="portrait" paperSize="9" r:id="rId6"/>
  <drawing r:id="rId4"/>
  <legacyDrawing r:id="rId3"/>
  <picture r:id="rId5"/>
  <oleObjects>
    <oleObject progId="Paint.Picture" shapeId="1534318" r:id="rId1"/>
    <oleObject progId="Paint.Picture" shapeId="15546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B2:AB87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74609375" style="0" customWidth="1"/>
    <col min="2" max="2" width="3.00390625" style="1" customWidth="1"/>
    <col min="3" max="3" width="85.625" style="0" customWidth="1"/>
    <col min="4" max="5" width="4.25390625" style="0" customWidth="1"/>
    <col min="6" max="6" width="3.625" style="16" customWidth="1"/>
    <col min="14" max="15" width="13.875" style="0" customWidth="1"/>
    <col min="16" max="17" width="0" style="77" hidden="1" customWidth="1"/>
    <col min="18" max="18" width="0" style="86" hidden="1" customWidth="1"/>
    <col min="19" max="19" width="0" style="77" hidden="1" customWidth="1"/>
    <col min="20" max="25" width="0" style="78" hidden="1" customWidth="1"/>
    <col min="26" max="26" width="46.00390625" style="78" hidden="1" customWidth="1"/>
    <col min="27" max="28" width="0" style="78" hidden="1" customWidth="1"/>
    <col min="29" max="145" width="9.125" style="78" customWidth="1"/>
  </cols>
  <sheetData>
    <row r="1" ht="8.25" customHeight="1"/>
    <row r="2" spans="2:5" ht="15.75">
      <c r="B2" s="8"/>
      <c r="C2" s="13" t="s">
        <v>68</v>
      </c>
      <c r="D2" s="9" t="s">
        <v>461</v>
      </c>
      <c r="E2" s="10"/>
    </row>
    <row r="3" ht="6" customHeight="1"/>
    <row r="4" ht="14.25">
      <c r="B4" s="3" t="s">
        <v>456</v>
      </c>
    </row>
    <row r="5" ht="12.75">
      <c r="B5" s="2" t="s">
        <v>459</v>
      </c>
    </row>
    <row r="6" spans="2:22" ht="12.75">
      <c r="B6" s="2" t="s">
        <v>460</v>
      </c>
      <c r="T6" s="79" t="s">
        <v>467</v>
      </c>
      <c r="U6" s="80"/>
      <c r="V6" s="81"/>
    </row>
    <row r="7" spans="2:22" ht="7.5" customHeight="1">
      <c r="B7" s="2"/>
      <c r="T7" s="82"/>
      <c r="U7" s="83"/>
      <c r="V7" s="84"/>
    </row>
    <row r="8" spans="2:22" ht="7.5" customHeight="1">
      <c r="B8" s="2"/>
      <c r="T8" s="85"/>
      <c r="U8" s="86"/>
      <c r="V8" s="87"/>
    </row>
    <row r="9" spans="2:28" ht="19.5" customHeight="1">
      <c r="B9" s="12" t="s">
        <v>457</v>
      </c>
      <c r="C9" s="11" t="s">
        <v>458</v>
      </c>
      <c r="D9" s="11" t="s">
        <v>69</v>
      </c>
      <c r="E9" s="11" t="s">
        <v>70</v>
      </c>
      <c r="P9" s="88" t="s">
        <v>463</v>
      </c>
      <c r="Q9" s="88" t="s">
        <v>462</v>
      </c>
      <c r="S9" s="88" t="s">
        <v>468</v>
      </c>
      <c r="T9" s="89"/>
      <c r="U9" s="90"/>
      <c r="V9" s="91" t="s">
        <v>466</v>
      </c>
      <c r="W9" s="78" t="s">
        <v>465</v>
      </c>
      <c r="Y9" s="77" t="s">
        <v>482</v>
      </c>
      <c r="Z9" s="77" t="s">
        <v>483</v>
      </c>
      <c r="AA9" s="77" t="s">
        <v>484</v>
      </c>
      <c r="AB9" s="92" t="s">
        <v>27</v>
      </c>
    </row>
    <row r="10" spans="2:28" ht="15">
      <c r="B10" s="4" t="s">
        <v>306</v>
      </c>
      <c r="C10" s="5" t="s">
        <v>379</v>
      </c>
      <c r="D10" s="14" t="s">
        <v>464</v>
      </c>
      <c r="E10" s="14"/>
      <c r="F10" s="17" t="str">
        <f>IF(T10+U10+V10=1," "," w")</f>
        <v> </v>
      </c>
      <c r="P10" s="77" t="str">
        <f>IF(W10=2,"HATA",IF(D10="X","D",IF(E10="X","Y","HATA")))</f>
        <v>D</v>
      </c>
      <c r="Q10" s="77" t="s">
        <v>70</v>
      </c>
      <c r="R10" s="93" t="s">
        <v>306</v>
      </c>
      <c r="S10" s="77">
        <f>IF(P10=Q10,0,1)</f>
        <v>1</v>
      </c>
      <c r="T10" s="78">
        <f>IF(D10="X",1,0)</f>
        <v>1</v>
      </c>
      <c r="U10" s="78">
        <f>IF(E10="X",1,0)</f>
        <v>0</v>
      </c>
      <c r="V10" s="78">
        <f>IF(W10=1,0,3)</f>
        <v>0</v>
      </c>
      <c r="W10" s="78">
        <f>COUNTA(D10:E10)</f>
        <v>1</v>
      </c>
      <c r="X10" s="78">
        <f>IF(W10=0,"G",0)</f>
        <v>0</v>
      </c>
      <c r="Y10" s="77" t="s">
        <v>469</v>
      </c>
      <c r="Z10" s="78" t="s">
        <v>481</v>
      </c>
      <c r="AA10" s="78">
        <f>SUM(S22,S24,S26,S27,S39,S41,S46,S48,S49,S52,S53,S57,S58,S64,S76,S79)</f>
        <v>4</v>
      </c>
      <c r="AB10" s="78">
        <f>((COUNTIF(X10:X82,"A"))-16)+16</f>
        <v>0</v>
      </c>
    </row>
    <row r="11" spans="2:28" ht="12.75" customHeight="1">
      <c r="B11" s="6" t="s">
        <v>307</v>
      </c>
      <c r="C11" s="5" t="s">
        <v>380</v>
      </c>
      <c r="D11" s="14" t="s">
        <v>464</v>
      </c>
      <c r="E11" s="14"/>
      <c r="F11" s="17" t="str">
        <f aca="true" t="shared" si="0" ref="F11:F74">IF(T11+U11+V11=1," "," w")</f>
        <v> </v>
      </c>
      <c r="P11" s="77" t="str">
        <f aca="true" t="shared" si="1" ref="P11:P74">IF(W11=2,"HATA",IF(D11="X","D",IF(E11="X","Y","HATA")))</f>
        <v>D</v>
      </c>
      <c r="Q11" s="77" t="s">
        <v>70</v>
      </c>
      <c r="R11" s="94" t="s">
        <v>307</v>
      </c>
      <c r="S11" s="77">
        <f aca="true" t="shared" si="2" ref="S11:S74">IF(P11=Q11,0,1)</f>
        <v>1</v>
      </c>
      <c r="T11" s="78">
        <f aca="true" t="shared" si="3" ref="T11:T74">IF(D11="X",1,0)</f>
        <v>1</v>
      </c>
      <c r="U11" s="78">
        <f aca="true" t="shared" si="4" ref="U11:U74">IF(E11="X",1,0)</f>
        <v>0</v>
      </c>
      <c r="V11" s="78">
        <f aca="true" t="shared" si="5" ref="V11:V74">IF(W11=1,0,3)</f>
        <v>0</v>
      </c>
      <c r="W11" s="78">
        <f aca="true" t="shared" si="6" ref="W11:W74">COUNTA(D11:E11)</f>
        <v>1</v>
      </c>
      <c r="X11" s="78">
        <f>IF(W11=0,"G",0)</f>
        <v>0</v>
      </c>
      <c r="Y11" s="77" t="s">
        <v>470</v>
      </c>
      <c r="Z11" s="78" t="s">
        <v>475</v>
      </c>
      <c r="AA11" s="78">
        <f>SUM(S21,S23,S25,S28,S47,S51,S56,S59,S60)</f>
        <v>5</v>
      </c>
      <c r="AB11" s="78">
        <f>((COUNTIF(X10:X82,"B"))-9)+9</f>
        <v>0</v>
      </c>
    </row>
    <row r="12" spans="2:28" ht="15">
      <c r="B12" s="4" t="s">
        <v>308</v>
      </c>
      <c r="C12" s="5" t="s">
        <v>381</v>
      </c>
      <c r="D12" s="14" t="s">
        <v>464</v>
      </c>
      <c r="E12" s="14"/>
      <c r="F12" s="17" t="str">
        <f t="shared" si="0"/>
        <v> </v>
      </c>
      <c r="P12" s="77" t="str">
        <f t="shared" si="1"/>
        <v>D</v>
      </c>
      <c r="Q12" s="77" t="s">
        <v>70</v>
      </c>
      <c r="R12" s="93" t="s">
        <v>308</v>
      </c>
      <c r="S12" s="77">
        <f t="shared" si="2"/>
        <v>1</v>
      </c>
      <c r="T12" s="78">
        <f t="shared" si="3"/>
        <v>1</v>
      </c>
      <c r="U12" s="78">
        <f t="shared" si="4"/>
        <v>0</v>
      </c>
      <c r="V12" s="78">
        <f t="shared" si="5"/>
        <v>0</v>
      </c>
      <c r="W12" s="78">
        <f t="shared" si="6"/>
        <v>1</v>
      </c>
      <c r="X12" s="78">
        <f>IF(W12=0,"E",0)</f>
        <v>0</v>
      </c>
      <c r="Y12" s="77" t="s">
        <v>471</v>
      </c>
      <c r="Z12" s="78" t="s">
        <v>476</v>
      </c>
      <c r="AA12" s="78">
        <f>SUM(S17,S19,S29,S31,S33,S40,S70,S71,S80,S81)</f>
        <v>4</v>
      </c>
      <c r="AB12" s="78">
        <f>((COUNTIF(X10:X82,"C"))-10)+10</f>
        <v>0</v>
      </c>
    </row>
    <row r="13" spans="2:28" ht="15">
      <c r="B13" s="4" t="s">
        <v>309</v>
      </c>
      <c r="C13" s="5" t="s">
        <v>382</v>
      </c>
      <c r="D13" s="14"/>
      <c r="E13" s="14" t="s">
        <v>464</v>
      </c>
      <c r="F13" s="17" t="str">
        <f t="shared" si="0"/>
        <v> </v>
      </c>
      <c r="P13" s="77" t="str">
        <f t="shared" si="1"/>
        <v>Y</v>
      </c>
      <c r="Q13" s="77" t="s">
        <v>70</v>
      </c>
      <c r="R13" s="93" t="s">
        <v>309</v>
      </c>
      <c r="S13" s="77">
        <f t="shared" si="2"/>
        <v>0</v>
      </c>
      <c r="T13" s="78">
        <f t="shared" si="3"/>
        <v>0</v>
      </c>
      <c r="U13" s="78">
        <f t="shared" si="4"/>
        <v>1</v>
      </c>
      <c r="V13" s="78">
        <f t="shared" si="5"/>
        <v>0</v>
      </c>
      <c r="W13" s="78">
        <f t="shared" si="6"/>
        <v>1</v>
      </c>
      <c r="X13" s="78">
        <f>IF(W13=0,"D",0)</f>
        <v>0</v>
      </c>
      <c r="Y13" s="77" t="s">
        <v>69</v>
      </c>
      <c r="Z13" s="78" t="s">
        <v>477</v>
      </c>
      <c r="AA13" s="78">
        <f>SUM(S13,S14,S16,S20,S37,S38,S43,S54,S55,S65,S69,S82)</f>
        <v>4</v>
      </c>
      <c r="AB13" s="78">
        <f>((COUNTIF(X10:X82,"D"))-12)+12</f>
        <v>0</v>
      </c>
    </row>
    <row r="14" spans="2:28" ht="15">
      <c r="B14" s="4" t="s">
        <v>310</v>
      </c>
      <c r="C14" s="5" t="s">
        <v>383</v>
      </c>
      <c r="D14" s="14" t="s">
        <v>464</v>
      </c>
      <c r="E14" s="14"/>
      <c r="F14" s="17" t="str">
        <f t="shared" si="0"/>
        <v> </v>
      </c>
      <c r="P14" s="77" t="str">
        <f t="shared" si="1"/>
        <v>D</v>
      </c>
      <c r="Q14" s="77" t="s">
        <v>70</v>
      </c>
      <c r="R14" s="93" t="s">
        <v>310</v>
      </c>
      <c r="S14" s="77">
        <f t="shared" si="2"/>
        <v>1</v>
      </c>
      <c r="T14" s="78">
        <f t="shared" si="3"/>
        <v>1</v>
      </c>
      <c r="U14" s="78">
        <f t="shared" si="4"/>
        <v>0</v>
      </c>
      <c r="V14" s="78">
        <f t="shared" si="5"/>
        <v>0</v>
      </c>
      <c r="W14" s="78">
        <f t="shared" si="6"/>
        <v>1</v>
      </c>
      <c r="X14" s="78">
        <f>IF(W14=0,"D",0)</f>
        <v>0</v>
      </c>
      <c r="Y14" s="77" t="s">
        <v>472</v>
      </c>
      <c r="Z14" s="78" t="s">
        <v>478</v>
      </c>
      <c r="AA14" s="78">
        <f>SUM(S11,S32,S34,S35,S61,S62,S72)</f>
        <v>4</v>
      </c>
      <c r="AB14" s="78">
        <f>((COUNTIF(X10:X82,"E"))-7)+7</f>
        <v>0</v>
      </c>
    </row>
    <row r="15" spans="2:28" ht="15">
      <c r="B15" s="4" t="s">
        <v>311</v>
      </c>
      <c r="C15" s="5" t="s">
        <v>384</v>
      </c>
      <c r="D15" s="14"/>
      <c r="E15" s="14" t="s">
        <v>464</v>
      </c>
      <c r="F15" s="17" t="str">
        <f t="shared" si="0"/>
        <v> </v>
      </c>
      <c r="P15" s="77" t="str">
        <f t="shared" si="1"/>
        <v>Y</v>
      </c>
      <c r="Q15" s="77" t="s">
        <v>69</v>
      </c>
      <c r="R15" s="93" t="s">
        <v>311</v>
      </c>
      <c r="S15" s="77">
        <f t="shared" si="2"/>
        <v>1</v>
      </c>
      <c r="T15" s="78">
        <f t="shared" si="3"/>
        <v>0</v>
      </c>
      <c r="U15" s="78">
        <f t="shared" si="4"/>
        <v>1</v>
      </c>
      <c r="V15" s="78">
        <f t="shared" si="5"/>
        <v>0</v>
      </c>
      <c r="W15" s="78">
        <f t="shared" si="6"/>
        <v>1</v>
      </c>
      <c r="X15" s="78">
        <f>IF(W15=0,"G",0)</f>
        <v>0</v>
      </c>
      <c r="Y15" s="77" t="s">
        <v>473</v>
      </c>
      <c r="Z15" s="78" t="s">
        <v>479</v>
      </c>
      <c r="AA15" s="78">
        <f>SUM(S36,S42,S44,S45,S66,S73,S77,S78)</f>
        <v>6</v>
      </c>
      <c r="AB15" s="78">
        <f>((COUNTIF(X10:X82,"F"))-8)+8</f>
        <v>0</v>
      </c>
    </row>
    <row r="16" spans="2:28" ht="15">
      <c r="B16" s="4" t="s">
        <v>312</v>
      </c>
      <c r="C16" s="5" t="s">
        <v>385</v>
      </c>
      <c r="D16" s="14"/>
      <c r="E16" s="14" t="s">
        <v>548</v>
      </c>
      <c r="F16" s="17" t="str">
        <f t="shared" si="0"/>
        <v> </v>
      </c>
      <c r="P16" s="77" t="str">
        <f t="shared" si="1"/>
        <v>Y</v>
      </c>
      <c r="Q16" s="77" t="s">
        <v>69</v>
      </c>
      <c r="R16" s="93" t="s">
        <v>312</v>
      </c>
      <c r="S16" s="77">
        <f t="shared" si="2"/>
        <v>1</v>
      </c>
      <c r="T16" s="78">
        <f t="shared" si="3"/>
        <v>0</v>
      </c>
      <c r="U16" s="78">
        <f t="shared" si="4"/>
        <v>1</v>
      </c>
      <c r="V16" s="78">
        <f t="shared" si="5"/>
        <v>0</v>
      </c>
      <c r="W16" s="78">
        <f t="shared" si="6"/>
        <v>1</v>
      </c>
      <c r="X16" s="78">
        <f>IF(W16=0,"D",0)</f>
        <v>0</v>
      </c>
      <c r="Y16" s="77" t="s">
        <v>474</v>
      </c>
      <c r="Z16" s="78" t="s">
        <v>480</v>
      </c>
      <c r="AA16" s="78">
        <f>SUM(S10,S11,S15,S18,S30,S50,S63,S67,S68,S74,S75)</f>
        <v>8</v>
      </c>
      <c r="AB16" s="78">
        <f>((COUNTIF(X10:X82,"G"))-11)+11</f>
        <v>0</v>
      </c>
    </row>
    <row r="17" spans="2:28" ht="15">
      <c r="B17" s="4" t="s">
        <v>313</v>
      </c>
      <c r="C17" s="5" t="s">
        <v>386</v>
      </c>
      <c r="D17" s="14" t="s">
        <v>464</v>
      </c>
      <c r="E17" s="14"/>
      <c r="F17" s="17" t="str">
        <f t="shared" si="0"/>
        <v> </v>
      </c>
      <c r="P17" s="77" t="str">
        <f t="shared" si="1"/>
        <v>D</v>
      </c>
      <c r="Q17" s="77" t="s">
        <v>69</v>
      </c>
      <c r="R17" s="93" t="s">
        <v>313</v>
      </c>
      <c r="S17" s="77">
        <f t="shared" si="2"/>
        <v>0</v>
      </c>
      <c r="T17" s="78">
        <f t="shared" si="3"/>
        <v>1</v>
      </c>
      <c r="U17" s="78">
        <f t="shared" si="4"/>
        <v>0</v>
      </c>
      <c r="V17" s="78">
        <f t="shared" si="5"/>
        <v>0</v>
      </c>
      <c r="W17" s="78">
        <f t="shared" si="6"/>
        <v>1</v>
      </c>
      <c r="X17" s="78">
        <f>IF(W17=0,"C",0)</f>
        <v>0</v>
      </c>
      <c r="AA17" s="78">
        <f>SUM(AA10:AA16)</f>
        <v>35</v>
      </c>
      <c r="AB17" s="78">
        <f>SUM(AB10:AB16)</f>
        <v>0</v>
      </c>
    </row>
    <row r="18" spans="2:24" ht="15">
      <c r="B18" s="4" t="s">
        <v>314</v>
      </c>
      <c r="C18" s="5" t="s">
        <v>387</v>
      </c>
      <c r="D18" s="14"/>
      <c r="E18" s="14" t="s">
        <v>464</v>
      </c>
      <c r="F18" s="17" t="str">
        <f t="shared" si="0"/>
        <v> </v>
      </c>
      <c r="P18" s="77" t="str">
        <f t="shared" si="1"/>
        <v>Y</v>
      </c>
      <c r="Q18" s="77" t="s">
        <v>70</v>
      </c>
      <c r="R18" s="93" t="s">
        <v>314</v>
      </c>
      <c r="S18" s="77">
        <f t="shared" si="2"/>
        <v>0</v>
      </c>
      <c r="T18" s="78">
        <f t="shared" si="3"/>
        <v>0</v>
      </c>
      <c r="U18" s="78">
        <f t="shared" si="4"/>
        <v>1</v>
      </c>
      <c r="V18" s="78">
        <f t="shared" si="5"/>
        <v>0</v>
      </c>
      <c r="W18" s="78">
        <f t="shared" si="6"/>
        <v>1</v>
      </c>
      <c r="X18" s="78">
        <f>IF(W18=0,"G",0)</f>
        <v>0</v>
      </c>
    </row>
    <row r="19" spans="2:24" ht="15">
      <c r="B19" s="4" t="s">
        <v>315</v>
      </c>
      <c r="C19" s="5" t="s">
        <v>388</v>
      </c>
      <c r="D19" s="14" t="s">
        <v>464</v>
      </c>
      <c r="E19" s="14"/>
      <c r="F19" s="17" t="str">
        <f t="shared" si="0"/>
        <v> </v>
      </c>
      <c r="P19" s="77" t="str">
        <f t="shared" si="1"/>
        <v>D</v>
      </c>
      <c r="Q19" s="77" t="s">
        <v>70</v>
      </c>
      <c r="R19" s="93" t="s">
        <v>315</v>
      </c>
      <c r="S19" s="77">
        <f t="shared" si="2"/>
        <v>1</v>
      </c>
      <c r="T19" s="78">
        <f t="shared" si="3"/>
        <v>1</v>
      </c>
      <c r="U19" s="78">
        <f t="shared" si="4"/>
        <v>0</v>
      </c>
      <c r="V19" s="78">
        <f t="shared" si="5"/>
        <v>0</v>
      </c>
      <c r="W19" s="78">
        <f t="shared" si="6"/>
        <v>1</v>
      </c>
      <c r="X19" s="78">
        <f>IF(W19=0,"C",0)</f>
        <v>0</v>
      </c>
    </row>
    <row r="20" spans="2:24" ht="15">
      <c r="B20" s="4" t="s">
        <v>316</v>
      </c>
      <c r="C20" s="5" t="s">
        <v>389</v>
      </c>
      <c r="D20" s="14" t="s">
        <v>464</v>
      </c>
      <c r="E20" s="14"/>
      <c r="F20" s="17" t="str">
        <f t="shared" si="0"/>
        <v> </v>
      </c>
      <c r="P20" s="77" t="str">
        <f t="shared" si="1"/>
        <v>D</v>
      </c>
      <c r="Q20" s="77" t="s">
        <v>69</v>
      </c>
      <c r="R20" s="93" t="s">
        <v>316</v>
      </c>
      <c r="S20" s="77">
        <f t="shared" si="2"/>
        <v>0</v>
      </c>
      <c r="T20" s="78">
        <f t="shared" si="3"/>
        <v>1</v>
      </c>
      <c r="U20" s="78">
        <f t="shared" si="4"/>
        <v>0</v>
      </c>
      <c r="V20" s="78">
        <f t="shared" si="5"/>
        <v>0</v>
      </c>
      <c r="W20" s="78">
        <f t="shared" si="6"/>
        <v>1</v>
      </c>
      <c r="X20" s="78">
        <f>IF(W20=0,"D",0)</f>
        <v>0</v>
      </c>
    </row>
    <row r="21" spans="2:24" ht="15">
      <c r="B21" s="4" t="s">
        <v>317</v>
      </c>
      <c r="C21" s="5" t="s">
        <v>390</v>
      </c>
      <c r="D21" s="14"/>
      <c r="E21" s="14" t="s">
        <v>464</v>
      </c>
      <c r="F21" s="17" t="str">
        <f t="shared" si="0"/>
        <v> </v>
      </c>
      <c r="P21" s="77" t="str">
        <f t="shared" si="1"/>
        <v>Y</v>
      </c>
      <c r="Q21" s="77" t="s">
        <v>70</v>
      </c>
      <c r="R21" s="93" t="s">
        <v>317</v>
      </c>
      <c r="S21" s="77">
        <f t="shared" si="2"/>
        <v>0</v>
      </c>
      <c r="T21" s="78">
        <f t="shared" si="3"/>
        <v>0</v>
      </c>
      <c r="U21" s="78">
        <f t="shared" si="4"/>
        <v>1</v>
      </c>
      <c r="V21" s="78">
        <f t="shared" si="5"/>
        <v>0</v>
      </c>
      <c r="W21" s="78">
        <f t="shared" si="6"/>
        <v>1</v>
      </c>
      <c r="X21" s="78">
        <f>IF(W21=0,"B",0)</f>
        <v>0</v>
      </c>
    </row>
    <row r="22" spans="2:24" ht="15">
      <c r="B22" s="4" t="s">
        <v>318</v>
      </c>
      <c r="C22" s="5" t="s">
        <v>391</v>
      </c>
      <c r="D22" s="14"/>
      <c r="E22" s="14" t="s">
        <v>464</v>
      </c>
      <c r="F22" s="17" t="str">
        <f t="shared" si="0"/>
        <v> </v>
      </c>
      <c r="P22" s="77" t="str">
        <f t="shared" si="1"/>
        <v>Y</v>
      </c>
      <c r="Q22" s="77" t="s">
        <v>70</v>
      </c>
      <c r="R22" s="93" t="s">
        <v>318</v>
      </c>
      <c r="S22" s="77">
        <f t="shared" si="2"/>
        <v>0</v>
      </c>
      <c r="T22" s="78">
        <f t="shared" si="3"/>
        <v>0</v>
      </c>
      <c r="U22" s="78">
        <f t="shared" si="4"/>
        <v>1</v>
      </c>
      <c r="V22" s="78">
        <f t="shared" si="5"/>
        <v>0</v>
      </c>
      <c r="W22" s="78">
        <f t="shared" si="6"/>
        <v>1</v>
      </c>
      <c r="X22" s="78">
        <f>IF(W22=0,"A",0)</f>
        <v>0</v>
      </c>
    </row>
    <row r="23" spans="2:24" ht="15">
      <c r="B23" s="4" t="s">
        <v>319</v>
      </c>
      <c r="C23" s="5" t="s">
        <v>392</v>
      </c>
      <c r="D23" s="14"/>
      <c r="E23" s="14" t="s">
        <v>464</v>
      </c>
      <c r="F23" s="17" t="str">
        <f t="shared" si="0"/>
        <v> </v>
      </c>
      <c r="P23" s="77" t="str">
        <f t="shared" si="1"/>
        <v>Y</v>
      </c>
      <c r="Q23" s="77" t="s">
        <v>69</v>
      </c>
      <c r="R23" s="93" t="s">
        <v>319</v>
      </c>
      <c r="S23" s="77">
        <f t="shared" si="2"/>
        <v>1</v>
      </c>
      <c r="T23" s="78">
        <f t="shared" si="3"/>
        <v>0</v>
      </c>
      <c r="U23" s="78">
        <f t="shared" si="4"/>
        <v>1</v>
      </c>
      <c r="V23" s="78">
        <f t="shared" si="5"/>
        <v>0</v>
      </c>
      <c r="W23" s="78">
        <f t="shared" si="6"/>
        <v>1</v>
      </c>
      <c r="X23" s="78">
        <f>IF(W23=0,"B",0)</f>
        <v>0</v>
      </c>
    </row>
    <row r="24" spans="2:24" ht="25.5">
      <c r="B24" s="6" t="s">
        <v>320</v>
      </c>
      <c r="C24" s="7" t="s">
        <v>393</v>
      </c>
      <c r="D24" s="14"/>
      <c r="E24" s="14" t="s">
        <v>464</v>
      </c>
      <c r="F24" s="17" t="str">
        <f t="shared" si="0"/>
        <v> </v>
      </c>
      <c r="P24" s="77" t="str">
        <f t="shared" si="1"/>
        <v>Y</v>
      </c>
      <c r="Q24" s="77" t="s">
        <v>70</v>
      </c>
      <c r="R24" s="94" t="s">
        <v>320</v>
      </c>
      <c r="S24" s="77">
        <f t="shared" si="2"/>
        <v>0</v>
      </c>
      <c r="T24" s="78">
        <f t="shared" si="3"/>
        <v>0</v>
      </c>
      <c r="U24" s="78">
        <f t="shared" si="4"/>
        <v>1</v>
      </c>
      <c r="V24" s="78">
        <f t="shared" si="5"/>
        <v>0</v>
      </c>
      <c r="W24" s="78">
        <f t="shared" si="6"/>
        <v>1</v>
      </c>
      <c r="X24" s="78">
        <f>IF(W24=0,"A",0)</f>
        <v>0</v>
      </c>
    </row>
    <row r="25" spans="2:24" ht="15">
      <c r="B25" s="4" t="s">
        <v>321</v>
      </c>
      <c r="C25" s="5" t="s">
        <v>394</v>
      </c>
      <c r="D25" s="14" t="s">
        <v>464</v>
      </c>
      <c r="E25" s="14"/>
      <c r="F25" s="17" t="str">
        <f t="shared" si="0"/>
        <v> </v>
      </c>
      <c r="P25" s="77" t="str">
        <f t="shared" si="1"/>
        <v>D</v>
      </c>
      <c r="Q25" s="77" t="s">
        <v>70</v>
      </c>
      <c r="R25" s="93" t="s">
        <v>321</v>
      </c>
      <c r="S25" s="77">
        <f t="shared" si="2"/>
        <v>1</v>
      </c>
      <c r="T25" s="78">
        <f t="shared" si="3"/>
        <v>1</v>
      </c>
      <c r="U25" s="78">
        <f t="shared" si="4"/>
        <v>0</v>
      </c>
      <c r="V25" s="78">
        <f t="shared" si="5"/>
        <v>0</v>
      </c>
      <c r="W25" s="78">
        <f t="shared" si="6"/>
        <v>1</v>
      </c>
      <c r="X25" s="78">
        <f>IF(W25=0,"B",0)</f>
        <v>0</v>
      </c>
    </row>
    <row r="26" spans="2:24" ht="25.5">
      <c r="B26" s="6" t="s">
        <v>322</v>
      </c>
      <c r="C26" s="7" t="s">
        <v>395</v>
      </c>
      <c r="D26" s="14"/>
      <c r="E26" s="14" t="s">
        <v>464</v>
      </c>
      <c r="F26" s="17" t="str">
        <f t="shared" si="0"/>
        <v> </v>
      </c>
      <c r="P26" s="77" t="str">
        <f t="shared" si="1"/>
        <v>Y</v>
      </c>
      <c r="Q26" s="77" t="s">
        <v>70</v>
      </c>
      <c r="R26" s="94" t="s">
        <v>322</v>
      </c>
      <c r="S26" s="77">
        <f t="shared" si="2"/>
        <v>0</v>
      </c>
      <c r="T26" s="78">
        <f t="shared" si="3"/>
        <v>0</v>
      </c>
      <c r="U26" s="78">
        <f t="shared" si="4"/>
        <v>1</v>
      </c>
      <c r="V26" s="78">
        <f t="shared" si="5"/>
        <v>0</v>
      </c>
      <c r="W26" s="78">
        <f t="shared" si="6"/>
        <v>1</v>
      </c>
      <c r="X26" s="78">
        <f>IF(W26=0,"A",0)</f>
        <v>0</v>
      </c>
    </row>
    <row r="27" spans="2:24" ht="12.75" customHeight="1">
      <c r="B27" s="6" t="s">
        <v>323</v>
      </c>
      <c r="C27" s="5" t="s">
        <v>396</v>
      </c>
      <c r="D27" s="14"/>
      <c r="E27" s="14" t="s">
        <v>464</v>
      </c>
      <c r="F27" s="17" t="str">
        <f t="shared" si="0"/>
        <v> </v>
      </c>
      <c r="P27" s="77" t="str">
        <f t="shared" si="1"/>
        <v>Y</v>
      </c>
      <c r="Q27" s="77" t="s">
        <v>70</v>
      </c>
      <c r="R27" s="94" t="s">
        <v>323</v>
      </c>
      <c r="S27" s="77">
        <f t="shared" si="2"/>
        <v>0</v>
      </c>
      <c r="T27" s="78">
        <f t="shared" si="3"/>
        <v>0</v>
      </c>
      <c r="U27" s="78">
        <f t="shared" si="4"/>
        <v>1</v>
      </c>
      <c r="V27" s="78">
        <f t="shared" si="5"/>
        <v>0</v>
      </c>
      <c r="W27" s="78">
        <f t="shared" si="6"/>
        <v>1</v>
      </c>
      <c r="X27" s="78">
        <f>IF(W27=0,"A",0)</f>
        <v>0</v>
      </c>
    </row>
    <row r="28" spans="2:24" ht="12.75" customHeight="1">
      <c r="B28" s="6" t="s">
        <v>324</v>
      </c>
      <c r="C28" s="5" t="s">
        <v>448</v>
      </c>
      <c r="D28" s="14" t="s">
        <v>464</v>
      </c>
      <c r="E28" s="14"/>
      <c r="F28" s="17" t="str">
        <f t="shared" si="0"/>
        <v> </v>
      </c>
      <c r="P28" s="77" t="str">
        <f t="shared" si="1"/>
        <v>D</v>
      </c>
      <c r="Q28" s="77" t="s">
        <v>69</v>
      </c>
      <c r="R28" s="94" t="s">
        <v>324</v>
      </c>
      <c r="S28" s="77">
        <f t="shared" si="2"/>
        <v>0</v>
      </c>
      <c r="T28" s="78">
        <f t="shared" si="3"/>
        <v>1</v>
      </c>
      <c r="U28" s="78">
        <f t="shared" si="4"/>
        <v>0</v>
      </c>
      <c r="V28" s="78">
        <f t="shared" si="5"/>
        <v>0</v>
      </c>
      <c r="W28" s="78">
        <f t="shared" si="6"/>
        <v>1</v>
      </c>
      <c r="X28" s="78">
        <f>IF(W28=0,"B",0)</f>
        <v>0</v>
      </c>
    </row>
    <row r="29" spans="2:24" ht="15">
      <c r="B29" s="4" t="s">
        <v>325</v>
      </c>
      <c r="C29" s="5" t="s">
        <v>397</v>
      </c>
      <c r="D29" s="14" t="s">
        <v>464</v>
      </c>
      <c r="E29" s="14"/>
      <c r="F29" s="17" t="str">
        <f t="shared" si="0"/>
        <v> </v>
      </c>
      <c r="P29" s="77" t="str">
        <f t="shared" si="1"/>
        <v>D</v>
      </c>
      <c r="Q29" s="77" t="s">
        <v>69</v>
      </c>
      <c r="R29" s="93" t="s">
        <v>325</v>
      </c>
      <c r="S29" s="77">
        <f t="shared" si="2"/>
        <v>0</v>
      </c>
      <c r="T29" s="78">
        <f t="shared" si="3"/>
        <v>1</v>
      </c>
      <c r="U29" s="78">
        <f t="shared" si="4"/>
        <v>0</v>
      </c>
      <c r="V29" s="78">
        <f t="shared" si="5"/>
        <v>0</v>
      </c>
      <c r="W29" s="78">
        <f t="shared" si="6"/>
        <v>1</v>
      </c>
      <c r="X29" s="78">
        <f>IF(W29=0,"C",0)</f>
        <v>0</v>
      </c>
    </row>
    <row r="30" spans="2:24" ht="15">
      <c r="B30" s="4" t="s">
        <v>326</v>
      </c>
      <c r="C30" s="5" t="s">
        <v>398</v>
      </c>
      <c r="D30" s="14" t="s">
        <v>464</v>
      </c>
      <c r="E30" s="14"/>
      <c r="F30" s="17" t="str">
        <f t="shared" si="0"/>
        <v> </v>
      </c>
      <c r="P30" s="77" t="str">
        <f t="shared" si="1"/>
        <v>D</v>
      </c>
      <c r="Q30" s="77" t="s">
        <v>70</v>
      </c>
      <c r="R30" s="93" t="s">
        <v>326</v>
      </c>
      <c r="S30" s="77">
        <f t="shared" si="2"/>
        <v>1</v>
      </c>
      <c r="T30" s="78">
        <f t="shared" si="3"/>
        <v>1</v>
      </c>
      <c r="U30" s="78">
        <f t="shared" si="4"/>
        <v>0</v>
      </c>
      <c r="V30" s="78">
        <f t="shared" si="5"/>
        <v>0</v>
      </c>
      <c r="W30" s="78">
        <f t="shared" si="6"/>
        <v>1</v>
      </c>
      <c r="X30" s="78">
        <f>IF(W30=0,"G",0)</f>
        <v>0</v>
      </c>
    </row>
    <row r="31" spans="2:24" ht="25.5">
      <c r="B31" s="6" t="s">
        <v>327</v>
      </c>
      <c r="C31" s="7" t="s">
        <v>399</v>
      </c>
      <c r="D31" s="14" t="s">
        <v>464</v>
      </c>
      <c r="E31" s="14"/>
      <c r="F31" s="17" t="str">
        <f t="shared" si="0"/>
        <v> </v>
      </c>
      <c r="P31" s="77" t="str">
        <f t="shared" si="1"/>
        <v>D</v>
      </c>
      <c r="Q31" s="77" t="s">
        <v>70</v>
      </c>
      <c r="R31" s="94" t="s">
        <v>327</v>
      </c>
      <c r="S31" s="77">
        <f t="shared" si="2"/>
        <v>1</v>
      </c>
      <c r="T31" s="78">
        <f t="shared" si="3"/>
        <v>1</v>
      </c>
      <c r="U31" s="78">
        <f t="shared" si="4"/>
        <v>0</v>
      </c>
      <c r="V31" s="78">
        <f t="shared" si="5"/>
        <v>0</v>
      </c>
      <c r="W31" s="78">
        <f t="shared" si="6"/>
        <v>1</v>
      </c>
      <c r="X31" s="78">
        <f>IF(W31=0,"C",0)</f>
        <v>0</v>
      </c>
    </row>
    <row r="32" spans="2:24" ht="15">
      <c r="B32" s="4" t="s">
        <v>328</v>
      </c>
      <c r="C32" s="5" t="s">
        <v>400</v>
      </c>
      <c r="D32" s="14" t="s">
        <v>464</v>
      </c>
      <c r="E32" s="14"/>
      <c r="F32" s="17" t="str">
        <f t="shared" si="0"/>
        <v> </v>
      </c>
      <c r="P32" s="77" t="str">
        <f t="shared" si="1"/>
        <v>D</v>
      </c>
      <c r="Q32" s="77" t="s">
        <v>69</v>
      </c>
      <c r="R32" s="93" t="s">
        <v>328</v>
      </c>
      <c r="S32" s="77">
        <f t="shared" si="2"/>
        <v>0</v>
      </c>
      <c r="T32" s="78">
        <f t="shared" si="3"/>
        <v>1</v>
      </c>
      <c r="U32" s="78">
        <f t="shared" si="4"/>
        <v>0</v>
      </c>
      <c r="V32" s="78">
        <f t="shared" si="5"/>
        <v>0</v>
      </c>
      <c r="W32" s="78">
        <f t="shared" si="6"/>
        <v>1</v>
      </c>
      <c r="X32" s="78">
        <f>IF(W32=0,"E",0)</f>
        <v>0</v>
      </c>
    </row>
    <row r="33" spans="2:24" ht="12.75" customHeight="1">
      <c r="B33" s="6" t="s">
        <v>329</v>
      </c>
      <c r="C33" s="5" t="s">
        <v>401</v>
      </c>
      <c r="D33" s="14" t="s">
        <v>464</v>
      </c>
      <c r="E33" s="14"/>
      <c r="F33" s="17" t="str">
        <f t="shared" si="0"/>
        <v> </v>
      </c>
      <c r="P33" s="77" t="str">
        <f t="shared" si="1"/>
        <v>D</v>
      </c>
      <c r="Q33" s="77" t="s">
        <v>69</v>
      </c>
      <c r="R33" s="94" t="s">
        <v>329</v>
      </c>
      <c r="S33" s="77">
        <f t="shared" si="2"/>
        <v>0</v>
      </c>
      <c r="T33" s="78">
        <f t="shared" si="3"/>
        <v>1</v>
      </c>
      <c r="U33" s="78">
        <f t="shared" si="4"/>
        <v>0</v>
      </c>
      <c r="V33" s="78">
        <f t="shared" si="5"/>
        <v>0</v>
      </c>
      <c r="W33" s="78">
        <f t="shared" si="6"/>
        <v>1</v>
      </c>
      <c r="X33" s="78">
        <f>IF(W33=0,"C",0)</f>
        <v>0</v>
      </c>
    </row>
    <row r="34" spans="2:24" ht="25.5">
      <c r="B34" s="6" t="s">
        <v>330</v>
      </c>
      <c r="C34" s="7" t="s">
        <v>436</v>
      </c>
      <c r="D34" s="14" t="s">
        <v>464</v>
      </c>
      <c r="E34" s="14"/>
      <c r="F34" s="17" t="str">
        <f t="shared" si="0"/>
        <v> </v>
      </c>
      <c r="P34" s="77" t="str">
        <f t="shared" si="1"/>
        <v>D</v>
      </c>
      <c r="Q34" s="77" t="s">
        <v>69</v>
      </c>
      <c r="R34" s="94" t="s">
        <v>330</v>
      </c>
      <c r="S34" s="77">
        <f t="shared" si="2"/>
        <v>0</v>
      </c>
      <c r="T34" s="78">
        <f t="shared" si="3"/>
        <v>1</v>
      </c>
      <c r="U34" s="78">
        <f t="shared" si="4"/>
        <v>0</v>
      </c>
      <c r="V34" s="78">
        <f t="shared" si="5"/>
        <v>0</v>
      </c>
      <c r="W34" s="78">
        <f t="shared" si="6"/>
        <v>1</v>
      </c>
      <c r="X34" s="78">
        <f>IF(W34=0,"E",0)</f>
        <v>0</v>
      </c>
    </row>
    <row r="35" spans="2:24" ht="15">
      <c r="B35" s="6" t="s">
        <v>331</v>
      </c>
      <c r="C35" s="5" t="s">
        <v>402</v>
      </c>
      <c r="D35" s="14" t="s">
        <v>464</v>
      </c>
      <c r="E35" s="14"/>
      <c r="F35" s="17" t="str">
        <f t="shared" si="0"/>
        <v> </v>
      </c>
      <c r="P35" s="77" t="str">
        <f t="shared" si="1"/>
        <v>D</v>
      </c>
      <c r="Q35" s="77" t="s">
        <v>70</v>
      </c>
      <c r="R35" s="94" t="s">
        <v>331</v>
      </c>
      <c r="S35" s="77">
        <f t="shared" si="2"/>
        <v>1</v>
      </c>
      <c r="T35" s="78">
        <f t="shared" si="3"/>
        <v>1</v>
      </c>
      <c r="U35" s="78">
        <f t="shared" si="4"/>
        <v>0</v>
      </c>
      <c r="V35" s="78">
        <f t="shared" si="5"/>
        <v>0</v>
      </c>
      <c r="W35" s="78">
        <f t="shared" si="6"/>
        <v>1</v>
      </c>
      <c r="X35" s="78">
        <f>IF(W35=0,"E",0)</f>
        <v>0</v>
      </c>
    </row>
    <row r="36" spans="2:24" ht="15">
      <c r="B36" s="6" t="s">
        <v>332</v>
      </c>
      <c r="C36" s="5" t="s">
        <v>403</v>
      </c>
      <c r="D36" s="14" t="s">
        <v>464</v>
      </c>
      <c r="E36" s="14"/>
      <c r="F36" s="17" t="str">
        <f t="shared" si="0"/>
        <v> </v>
      </c>
      <c r="P36" s="77" t="str">
        <f t="shared" si="1"/>
        <v>D</v>
      </c>
      <c r="Q36" s="77" t="s">
        <v>70</v>
      </c>
      <c r="R36" s="94" t="s">
        <v>332</v>
      </c>
      <c r="S36" s="77">
        <f t="shared" si="2"/>
        <v>1</v>
      </c>
      <c r="T36" s="78">
        <f t="shared" si="3"/>
        <v>1</v>
      </c>
      <c r="U36" s="78">
        <f t="shared" si="4"/>
        <v>0</v>
      </c>
      <c r="V36" s="78">
        <f t="shared" si="5"/>
        <v>0</v>
      </c>
      <c r="W36" s="78">
        <f t="shared" si="6"/>
        <v>1</v>
      </c>
      <c r="X36" s="78">
        <f>IF(W36=0,"F",0)</f>
        <v>0</v>
      </c>
    </row>
    <row r="37" spans="2:24" ht="15">
      <c r="B37" s="6" t="s">
        <v>333</v>
      </c>
      <c r="C37" s="5" t="s">
        <v>404</v>
      </c>
      <c r="D37" s="14" t="s">
        <v>464</v>
      </c>
      <c r="E37" s="14"/>
      <c r="F37" s="17" t="str">
        <f t="shared" si="0"/>
        <v> </v>
      </c>
      <c r="P37" s="77" t="str">
        <f t="shared" si="1"/>
        <v>D</v>
      </c>
      <c r="Q37" s="77" t="s">
        <v>69</v>
      </c>
      <c r="R37" s="94" t="s">
        <v>333</v>
      </c>
      <c r="S37" s="77">
        <f t="shared" si="2"/>
        <v>0</v>
      </c>
      <c r="T37" s="78">
        <f t="shared" si="3"/>
        <v>1</v>
      </c>
      <c r="U37" s="78">
        <f t="shared" si="4"/>
        <v>0</v>
      </c>
      <c r="V37" s="78">
        <f t="shared" si="5"/>
        <v>0</v>
      </c>
      <c r="W37" s="78">
        <f t="shared" si="6"/>
        <v>1</v>
      </c>
      <c r="X37" s="78">
        <f>IF(W37=0,"D",0)</f>
        <v>0</v>
      </c>
    </row>
    <row r="38" spans="2:24" ht="15">
      <c r="B38" s="6" t="s">
        <v>334</v>
      </c>
      <c r="C38" s="5" t="s">
        <v>405</v>
      </c>
      <c r="D38" s="14" t="s">
        <v>464</v>
      </c>
      <c r="E38" s="14"/>
      <c r="F38" s="17" t="str">
        <f t="shared" si="0"/>
        <v> </v>
      </c>
      <c r="P38" s="77" t="str">
        <f t="shared" si="1"/>
        <v>D</v>
      </c>
      <c r="Q38" s="77" t="s">
        <v>69</v>
      </c>
      <c r="R38" s="94" t="s">
        <v>334</v>
      </c>
      <c r="S38" s="77">
        <f t="shared" si="2"/>
        <v>0</v>
      </c>
      <c r="T38" s="78">
        <f t="shared" si="3"/>
        <v>1</v>
      </c>
      <c r="U38" s="78">
        <f t="shared" si="4"/>
        <v>0</v>
      </c>
      <c r="V38" s="78">
        <f t="shared" si="5"/>
        <v>0</v>
      </c>
      <c r="W38" s="78">
        <f t="shared" si="6"/>
        <v>1</v>
      </c>
      <c r="X38" s="78">
        <f>IF(W38=0,"D",0)</f>
        <v>0</v>
      </c>
    </row>
    <row r="39" spans="2:24" ht="15">
      <c r="B39" s="6" t="s">
        <v>335</v>
      </c>
      <c r="C39" s="5" t="s">
        <v>406</v>
      </c>
      <c r="D39" s="14"/>
      <c r="E39" s="14" t="s">
        <v>464</v>
      </c>
      <c r="F39" s="17" t="str">
        <f t="shared" si="0"/>
        <v> </v>
      </c>
      <c r="P39" s="77" t="str">
        <f t="shared" si="1"/>
        <v>Y</v>
      </c>
      <c r="Q39" s="77" t="s">
        <v>70</v>
      </c>
      <c r="R39" s="94" t="s">
        <v>335</v>
      </c>
      <c r="S39" s="77">
        <f t="shared" si="2"/>
        <v>0</v>
      </c>
      <c r="T39" s="78">
        <f t="shared" si="3"/>
        <v>0</v>
      </c>
      <c r="U39" s="78">
        <f t="shared" si="4"/>
        <v>1</v>
      </c>
      <c r="V39" s="78">
        <f t="shared" si="5"/>
        <v>0</v>
      </c>
      <c r="W39" s="78">
        <f t="shared" si="6"/>
        <v>1</v>
      </c>
      <c r="X39" s="78">
        <f>IF(W39=0,"A",0)</f>
        <v>0</v>
      </c>
    </row>
    <row r="40" spans="2:24" ht="15">
      <c r="B40" s="6" t="s">
        <v>336</v>
      </c>
      <c r="C40" s="5" t="s">
        <v>407</v>
      </c>
      <c r="D40" s="14" t="s">
        <v>464</v>
      </c>
      <c r="E40" s="14"/>
      <c r="F40" s="17" t="str">
        <f t="shared" si="0"/>
        <v> </v>
      </c>
      <c r="P40" s="77" t="str">
        <f t="shared" si="1"/>
        <v>D</v>
      </c>
      <c r="Q40" s="77" t="s">
        <v>69</v>
      </c>
      <c r="R40" s="94" t="s">
        <v>336</v>
      </c>
      <c r="S40" s="77">
        <f t="shared" si="2"/>
        <v>0</v>
      </c>
      <c r="T40" s="78">
        <f t="shared" si="3"/>
        <v>1</v>
      </c>
      <c r="U40" s="78">
        <f t="shared" si="4"/>
        <v>0</v>
      </c>
      <c r="V40" s="78">
        <f t="shared" si="5"/>
        <v>0</v>
      </c>
      <c r="W40" s="78">
        <f t="shared" si="6"/>
        <v>1</v>
      </c>
      <c r="X40" s="78">
        <f>IF(W40=0,"C",0)</f>
        <v>0</v>
      </c>
    </row>
    <row r="41" spans="2:24" ht="15">
      <c r="B41" s="6" t="s">
        <v>337</v>
      </c>
      <c r="C41" s="5" t="s">
        <v>408</v>
      </c>
      <c r="D41" s="14"/>
      <c r="E41" s="14" t="s">
        <v>464</v>
      </c>
      <c r="F41" s="17" t="str">
        <f t="shared" si="0"/>
        <v> </v>
      </c>
      <c r="P41" s="77" t="str">
        <f t="shared" si="1"/>
        <v>Y</v>
      </c>
      <c r="Q41" s="77" t="s">
        <v>70</v>
      </c>
      <c r="R41" s="94" t="s">
        <v>337</v>
      </c>
      <c r="S41" s="77">
        <f t="shared" si="2"/>
        <v>0</v>
      </c>
      <c r="T41" s="78">
        <f t="shared" si="3"/>
        <v>0</v>
      </c>
      <c r="U41" s="78">
        <f t="shared" si="4"/>
        <v>1</v>
      </c>
      <c r="V41" s="78">
        <f t="shared" si="5"/>
        <v>0</v>
      </c>
      <c r="W41" s="78">
        <f t="shared" si="6"/>
        <v>1</v>
      </c>
      <c r="X41" s="78">
        <f>IF(W41=0,"A",0)</f>
        <v>0</v>
      </c>
    </row>
    <row r="42" spans="2:24" ht="15">
      <c r="B42" s="6" t="s">
        <v>338</v>
      </c>
      <c r="C42" s="5" t="s">
        <v>409</v>
      </c>
      <c r="D42" s="14" t="s">
        <v>464</v>
      </c>
      <c r="E42" s="14"/>
      <c r="F42" s="17" t="str">
        <f t="shared" si="0"/>
        <v> </v>
      </c>
      <c r="P42" s="77" t="str">
        <f t="shared" si="1"/>
        <v>D</v>
      </c>
      <c r="Q42" s="77" t="s">
        <v>70</v>
      </c>
      <c r="R42" s="94" t="s">
        <v>338</v>
      </c>
      <c r="S42" s="77">
        <f t="shared" si="2"/>
        <v>1</v>
      </c>
      <c r="T42" s="78">
        <f t="shared" si="3"/>
        <v>1</v>
      </c>
      <c r="U42" s="78">
        <f t="shared" si="4"/>
        <v>0</v>
      </c>
      <c r="V42" s="78">
        <f t="shared" si="5"/>
        <v>0</v>
      </c>
      <c r="W42" s="78">
        <f t="shared" si="6"/>
        <v>1</v>
      </c>
      <c r="X42" s="78">
        <f>IF(W42=0,"F",0)</f>
        <v>0</v>
      </c>
    </row>
    <row r="43" spans="2:24" ht="15">
      <c r="B43" s="6" t="s">
        <v>339</v>
      </c>
      <c r="C43" s="5" t="s">
        <v>410</v>
      </c>
      <c r="D43" s="14" t="s">
        <v>464</v>
      </c>
      <c r="E43" s="14"/>
      <c r="F43" s="17" t="str">
        <f t="shared" si="0"/>
        <v> </v>
      </c>
      <c r="P43" s="77" t="str">
        <f t="shared" si="1"/>
        <v>D</v>
      </c>
      <c r="Q43" s="77" t="s">
        <v>69</v>
      </c>
      <c r="R43" s="94" t="s">
        <v>339</v>
      </c>
      <c r="S43" s="77">
        <f t="shared" si="2"/>
        <v>0</v>
      </c>
      <c r="T43" s="78">
        <f t="shared" si="3"/>
        <v>1</v>
      </c>
      <c r="U43" s="78">
        <f t="shared" si="4"/>
        <v>0</v>
      </c>
      <c r="V43" s="78">
        <f t="shared" si="5"/>
        <v>0</v>
      </c>
      <c r="W43" s="78">
        <f t="shared" si="6"/>
        <v>1</v>
      </c>
      <c r="X43" s="78">
        <f>IF(W43=0,"D",0)</f>
        <v>0</v>
      </c>
    </row>
    <row r="44" spans="2:24" ht="15">
      <c r="B44" s="6" t="s">
        <v>340</v>
      </c>
      <c r="C44" s="5" t="s">
        <v>411</v>
      </c>
      <c r="D44" s="14" t="s">
        <v>464</v>
      </c>
      <c r="E44" s="14"/>
      <c r="F44" s="17" t="str">
        <f t="shared" si="0"/>
        <v> </v>
      </c>
      <c r="P44" s="77" t="str">
        <f t="shared" si="1"/>
        <v>D</v>
      </c>
      <c r="Q44" s="77" t="s">
        <v>70</v>
      </c>
      <c r="R44" s="94" t="s">
        <v>340</v>
      </c>
      <c r="S44" s="77">
        <f t="shared" si="2"/>
        <v>1</v>
      </c>
      <c r="T44" s="78">
        <f t="shared" si="3"/>
        <v>1</v>
      </c>
      <c r="U44" s="78">
        <f t="shared" si="4"/>
        <v>0</v>
      </c>
      <c r="V44" s="78">
        <f t="shared" si="5"/>
        <v>0</v>
      </c>
      <c r="W44" s="78">
        <f t="shared" si="6"/>
        <v>1</v>
      </c>
      <c r="X44" s="78">
        <f>IF(W44=0,"F",0)</f>
        <v>0</v>
      </c>
    </row>
    <row r="45" spans="2:24" ht="25.5">
      <c r="B45" s="6" t="s">
        <v>341</v>
      </c>
      <c r="C45" s="7" t="s">
        <v>437</v>
      </c>
      <c r="D45" s="14" t="s">
        <v>464</v>
      </c>
      <c r="E45" s="14"/>
      <c r="F45" s="17" t="str">
        <f t="shared" si="0"/>
        <v> </v>
      </c>
      <c r="P45" s="77" t="str">
        <f t="shared" si="1"/>
        <v>D</v>
      </c>
      <c r="Q45" s="77" t="s">
        <v>70</v>
      </c>
      <c r="R45" s="94" t="s">
        <v>341</v>
      </c>
      <c r="S45" s="77">
        <f t="shared" si="2"/>
        <v>1</v>
      </c>
      <c r="T45" s="78">
        <f t="shared" si="3"/>
        <v>1</v>
      </c>
      <c r="U45" s="78">
        <f t="shared" si="4"/>
        <v>0</v>
      </c>
      <c r="V45" s="78">
        <f t="shared" si="5"/>
        <v>0</v>
      </c>
      <c r="W45" s="78">
        <f t="shared" si="6"/>
        <v>1</v>
      </c>
      <c r="X45" s="78">
        <f>IF(W45=0,"F",0)</f>
        <v>0</v>
      </c>
    </row>
    <row r="46" spans="2:24" ht="15">
      <c r="B46" s="6" t="s">
        <v>342</v>
      </c>
      <c r="C46" s="5" t="s">
        <v>412</v>
      </c>
      <c r="D46" s="14"/>
      <c r="E46" s="14" t="s">
        <v>464</v>
      </c>
      <c r="F46" s="17" t="str">
        <f t="shared" si="0"/>
        <v> </v>
      </c>
      <c r="P46" s="77" t="str">
        <f t="shared" si="1"/>
        <v>Y</v>
      </c>
      <c r="Q46" s="77" t="s">
        <v>70</v>
      </c>
      <c r="R46" s="94" t="s">
        <v>342</v>
      </c>
      <c r="S46" s="77">
        <f t="shared" si="2"/>
        <v>0</v>
      </c>
      <c r="T46" s="78">
        <f t="shared" si="3"/>
        <v>0</v>
      </c>
      <c r="U46" s="78">
        <f t="shared" si="4"/>
        <v>1</v>
      </c>
      <c r="V46" s="78">
        <f t="shared" si="5"/>
        <v>0</v>
      </c>
      <c r="W46" s="78">
        <f t="shared" si="6"/>
        <v>1</v>
      </c>
      <c r="X46" s="78">
        <f>IF(W46=0,"A",0)</f>
        <v>0</v>
      </c>
    </row>
    <row r="47" spans="2:24" ht="15">
      <c r="B47" s="6" t="s">
        <v>343</v>
      </c>
      <c r="C47" s="5" t="s">
        <v>413</v>
      </c>
      <c r="D47" s="14"/>
      <c r="E47" s="14" t="s">
        <v>464</v>
      </c>
      <c r="F47" s="17" t="str">
        <f t="shared" si="0"/>
        <v> </v>
      </c>
      <c r="P47" s="77" t="str">
        <f t="shared" si="1"/>
        <v>Y</v>
      </c>
      <c r="Q47" s="77" t="s">
        <v>69</v>
      </c>
      <c r="R47" s="94" t="s">
        <v>343</v>
      </c>
      <c r="S47" s="77">
        <f t="shared" si="2"/>
        <v>1</v>
      </c>
      <c r="T47" s="78">
        <f t="shared" si="3"/>
        <v>0</v>
      </c>
      <c r="U47" s="78">
        <f t="shared" si="4"/>
        <v>1</v>
      </c>
      <c r="V47" s="78">
        <f t="shared" si="5"/>
        <v>0</v>
      </c>
      <c r="W47" s="78">
        <f t="shared" si="6"/>
        <v>1</v>
      </c>
      <c r="X47" s="78">
        <f>IF(W47=0,"B",0)</f>
        <v>0</v>
      </c>
    </row>
    <row r="48" spans="2:24" ht="15">
      <c r="B48" s="6" t="s">
        <v>344</v>
      </c>
      <c r="C48" s="5" t="s">
        <v>414</v>
      </c>
      <c r="D48" s="14"/>
      <c r="E48" s="14" t="s">
        <v>464</v>
      </c>
      <c r="F48" s="17" t="str">
        <f t="shared" si="0"/>
        <v> </v>
      </c>
      <c r="P48" s="77" t="str">
        <f t="shared" si="1"/>
        <v>Y</v>
      </c>
      <c r="Q48" s="77" t="s">
        <v>70</v>
      </c>
      <c r="R48" s="94" t="s">
        <v>344</v>
      </c>
      <c r="S48" s="77">
        <f t="shared" si="2"/>
        <v>0</v>
      </c>
      <c r="T48" s="78">
        <f t="shared" si="3"/>
        <v>0</v>
      </c>
      <c r="U48" s="78">
        <f t="shared" si="4"/>
        <v>1</v>
      </c>
      <c r="V48" s="78">
        <f t="shared" si="5"/>
        <v>0</v>
      </c>
      <c r="W48" s="78">
        <f t="shared" si="6"/>
        <v>1</v>
      </c>
      <c r="X48" s="78">
        <f>IF(W48=0,"A",0)</f>
        <v>0</v>
      </c>
    </row>
    <row r="49" spans="2:24" ht="15">
      <c r="B49" s="6" t="s">
        <v>345</v>
      </c>
      <c r="C49" s="5" t="s">
        <v>415</v>
      </c>
      <c r="D49" s="14" t="s">
        <v>464</v>
      </c>
      <c r="E49" s="14"/>
      <c r="F49" s="17" t="str">
        <f t="shared" si="0"/>
        <v> </v>
      </c>
      <c r="P49" s="77" t="str">
        <f t="shared" si="1"/>
        <v>D</v>
      </c>
      <c r="Q49" s="77" t="s">
        <v>70</v>
      </c>
      <c r="R49" s="94" t="s">
        <v>345</v>
      </c>
      <c r="S49" s="77">
        <f t="shared" si="2"/>
        <v>1</v>
      </c>
      <c r="T49" s="78">
        <f t="shared" si="3"/>
        <v>1</v>
      </c>
      <c r="U49" s="78">
        <f t="shared" si="4"/>
        <v>0</v>
      </c>
      <c r="V49" s="78">
        <f t="shared" si="5"/>
        <v>0</v>
      </c>
      <c r="W49" s="78">
        <f t="shared" si="6"/>
        <v>1</v>
      </c>
      <c r="X49" s="78">
        <f>IF(W49=0,"A",0)</f>
        <v>0</v>
      </c>
    </row>
    <row r="50" spans="2:24" ht="12.75" customHeight="1">
      <c r="B50" s="6" t="s">
        <v>346</v>
      </c>
      <c r="C50" s="5" t="s">
        <v>438</v>
      </c>
      <c r="D50" s="14"/>
      <c r="E50" s="14" t="s">
        <v>464</v>
      </c>
      <c r="F50" s="17" t="str">
        <f t="shared" si="0"/>
        <v> </v>
      </c>
      <c r="P50" s="77" t="str">
        <f t="shared" si="1"/>
        <v>Y</v>
      </c>
      <c r="Q50" s="77" t="s">
        <v>69</v>
      </c>
      <c r="R50" s="94" t="s">
        <v>346</v>
      </c>
      <c r="S50" s="77">
        <f t="shared" si="2"/>
        <v>1</v>
      </c>
      <c r="T50" s="78">
        <f t="shared" si="3"/>
        <v>0</v>
      </c>
      <c r="U50" s="78">
        <f t="shared" si="4"/>
        <v>1</v>
      </c>
      <c r="V50" s="78">
        <f t="shared" si="5"/>
        <v>0</v>
      </c>
      <c r="W50" s="78">
        <f t="shared" si="6"/>
        <v>1</v>
      </c>
      <c r="X50" s="78">
        <f>IF(W50=0,"G",0)</f>
        <v>0</v>
      </c>
    </row>
    <row r="51" spans="2:24" ht="12.75" customHeight="1">
      <c r="B51" s="6" t="s">
        <v>347</v>
      </c>
      <c r="C51" s="5" t="s">
        <v>416</v>
      </c>
      <c r="D51" s="14"/>
      <c r="E51" s="14" t="s">
        <v>464</v>
      </c>
      <c r="F51" s="17" t="str">
        <f t="shared" si="0"/>
        <v> </v>
      </c>
      <c r="P51" s="77" t="str">
        <f t="shared" si="1"/>
        <v>Y</v>
      </c>
      <c r="Q51" s="77" t="s">
        <v>70</v>
      </c>
      <c r="R51" s="94" t="s">
        <v>347</v>
      </c>
      <c r="S51" s="77">
        <f t="shared" si="2"/>
        <v>0</v>
      </c>
      <c r="T51" s="78">
        <f t="shared" si="3"/>
        <v>0</v>
      </c>
      <c r="U51" s="78">
        <f t="shared" si="4"/>
        <v>1</v>
      </c>
      <c r="V51" s="78">
        <f t="shared" si="5"/>
        <v>0</v>
      </c>
      <c r="W51" s="78">
        <f t="shared" si="6"/>
        <v>1</v>
      </c>
      <c r="X51" s="78">
        <f>IF(W51=0,"B",0)</f>
        <v>0</v>
      </c>
    </row>
    <row r="52" spans="2:24" ht="25.5">
      <c r="B52" s="6" t="s">
        <v>348</v>
      </c>
      <c r="C52" s="7" t="s">
        <v>439</v>
      </c>
      <c r="D52" s="14"/>
      <c r="E52" s="14" t="s">
        <v>464</v>
      </c>
      <c r="F52" s="17" t="str">
        <f t="shared" si="0"/>
        <v> </v>
      </c>
      <c r="P52" s="77" t="str">
        <f t="shared" si="1"/>
        <v>Y</v>
      </c>
      <c r="Q52" s="77" t="s">
        <v>70</v>
      </c>
      <c r="R52" s="94" t="s">
        <v>348</v>
      </c>
      <c r="S52" s="77">
        <f t="shared" si="2"/>
        <v>0</v>
      </c>
      <c r="T52" s="78">
        <f t="shared" si="3"/>
        <v>0</v>
      </c>
      <c r="U52" s="78">
        <f t="shared" si="4"/>
        <v>1</v>
      </c>
      <c r="V52" s="78">
        <f t="shared" si="5"/>
        <v>0</v>
      </c>
      <c r="W52" s="78">
        <f t="shared" si="6"/>
        <v>1</v>
      </c>
      <c r="X52" s="78">
        <f>IF(W52=0,"A",0)</f>
        <v>0</v>
      </c>
    </row>
    <row r="53" spans="2:24" ht="15">
      <c r="B53" s="6" t="s">
        <v>349</v>
      </c>
      <c r="C53" s="5" t="s">
        <v>417</v>
      </c>
      <c r="D53" s="14" t="s">
        <v>464</v>
      </c>
      <c r="E53" s="14"/>
      <c r="F53" s="17" t="str">
        <f t="shared" si="0"/>
        <v> </v>
      </c>
      <c r="P53" s="77" t="str">
        <f t="shared" si="1"/>
        <v>D</v>
      </c>
      <c r="Q53" s="77" t="s">
        <v>70</v>
      </c>
      <c r="R53" s="94" t="s">
        <v>349</v>
      </c>
      <c r="S53" s="77">
        <f t="shared" si="2"/>
        <v>1</v>
      </c>
      <c r="T53" s="78">
        <f t="shared" si="3"/>
        <v>1</v>
      </c>
      <c r="U53" s="78">
        <f t="shared" si="4"/>
        <v>0</v>
      </c>
      <c r="V53" s="78">
        <f t="shared" si="5"/>
        <v>0</v>
      </c>
      <c r="W53" s="78">
        <f t="shared" si="6"/>
        <v>1</v>
      </c>
      <c r="X53" s="78">
        <f>IF(W53=0,"A",0)</f>
        <v>0</v>
      </c>
    </row>
    <row r="54" spans="2:24" ht="25.5">
      <c r="B54" s="6" t="s">
        <v>350</v>
      </c>
      <c r="C54" s="7" t="s">
        <v>440</v>
      </c>
      <c r="D54" s="14" t="s">
        <v>464</v>
      </c>
      <c r="E54" s="14"/>
      <c r="F54" s="17" t="str">
        <f t="shared" si="0"/>
        <v> </v>
      </c>
      <c r="P54" s="77" t="str">
        <f t="shared" si="1"/>
        <v>D</v>
      </c>
      <c r="Q54" s="77" t="s">
        <v>69</v>
      </c>
      <c r="R54" s="94" t="s">
        <v>350</v>
      </c>
      <c r="S54" s="77">
        <f t="shared" si="2"/>
        <v>0</v>
      </c>
      <c r="T54" s="78">
        <f t="shared" si="3"/>
        <v>1</v>
      </c>
      <c r="U54" s="78">
        <f t="shared" si="4"/>
        <v>0</v>
      </c>
      <c r="V54" s="78">
        <f t="shared" si="5"/>
        <v>0</v>
      </c>
      <c r="W54" s="78">
        <f t="shared" si="6"/>
        <v>1</v>
      </c>
      <c r="X54" s="78">
        <f>IF(W54=0,"D",0)</f>
        <v>0</v>
      </c>
    </row>
    <row r="55" spans="2:24" ht="25.5">
      <c r="B55" s="6" t="s">
        <v>351</v>
      </c>
      <c r="C55" s="7" t="s">
        <v>441</v>
      </c>
      <c r="D55" s="14" t="s">
        <v>464</v>
      </c>
      <c r="E55" s="14"/>
      <c r="F55" s="17" t="str">
        <f t="shared" si="0"/>
        <v> </v>
      </c>
      <c r="P55" s="77" t="str">
        <f t="shared" si="1"/>
        <v>D</v>
      </c>
      <c r="Q55" s="77" t="s">
        <v>69</v>
      </c>
      <c r="R55" s="94" t="s">
        <v>351</v>
      </c>
      <c r="S55" s="77">
        <f t="shared" si="2"/>
        <v>0</v>
      </c>
      <c r="T55" s="78">
        <f t="shared" si="3"/>
        <v>1</v>
      </c>
      <c r="U55" s="78">
        <f t="shared" si="4"/>
        <v>0</v>
      </c>
      <c r="V55" s="78">
        <f t="shared" si="5"/>
        <v>0</v>
      </c>
      <c r="W55" s="78">
        <f t="shared" si="6"/>
        <v>1</v>
      </c>
      <c r="X55" s="78">
        <f>IF(W55=0,"D",0)</f>
        <v>0</v>
      </c>
    </row>
    <row r="56" spans="2:24" ht="15">
      <c r="B56" s="6" t="s">
        <v>352</v>
      </c>
      <c r="C56" s="5" t="s">
        <v>418</v>
      </c>
      <c r="D56" s="14" t="s">
        <v>464</v>
      </c>
      <c r="E56" s="14"/>
      <c r="F56" s="17" t="str">
        <f t="shared" si="0"/>
        <v> </v>
      </c>
      <c r="P56" s="77" t="str">
        <f t="shared" si="1"/>
        <v>D</v>
      </c>
      <c r="Q56" s="77" t="s">
        <v>69</v>
      </c>
      <c r="R56" s="94" t="s">
        <v>352</v>
      </c>
      <c r="S56" s="77">
        <f t="shared" si="2"/>
        <v>0</v>
      </c>
      <c r="T56" s="78">
        <f t="shared" si="3"/>
        <v>1</v>
      </c>
      <c r="U56" s="78">
        <f t="shared" si="4"/>
        <v>0</v>
      </c>
      <c r="V56" s="78">
        <f t="shared" si="5"/>
        <v>0</v>
      </c>
      <c r="W56" s="78">
        <f t="shared" si="6"/>
        <v>1</v>
      </c>
      <c r="X56" s="78">
        <f>IF(W56=0,"B",0)</f>
        <v>0</v>
      </c>
    </row>
    <row r="57" spans="2:24" ht="15">
      <c r="B57" s="6" t="s">
        <v>353</v>
      </c>
      <c r="C57" s="5" t="s">
        <v>419</v>
      </c>
      <c r="D57" s="14" t="s">
        <v>464</v>
      </c>
      <c r="E57" s="14"/>
      <c r="F57" s="17" t="str">
        <f t="shared" si="0"/>
        <v> </v>
      </c>
      <c r="P57" s="77" t="str">
        <f t="shared" si="1"/>
        <v>D</v>
      </c>
      <c r="Q57" s="77" t="s">
        <v>70</v>
      </c>
      <c r="R57" s="94" t="s">
        <v>353</v>
      </c>
      <c r="S57" s="77">
        <f t="shared" si="2"/>
        <v>1</v>
      </c>
      <c r="T57" s="78">
        <f t="shared" si="3"/>
        <v>1</v>
      </c>
      <c r="U57" s="78">
        <f t="shared" si="4"/>
        <v>0</v>
      </c>
      <c r="V57" s="78">
        <f t="shared" si="5"/>
        <v>0</v>
      </c>
      <c r="W57" s="78">
        <f t="shared" si="6"/>
        <v>1</v>
      </c>
      <c r="X57" s="78">
        <f>IF(W57=0,"A",0)</f>
        <v>0</v>
      </c>
    </row>
    <row r="58" spans="2:24" ht="25.5">
      <c r="B58" s="6" t="s">
        <v>354</v>
      </c>
      <c r="C58" s="7" t="s">
        <v>442</v>
      </c>
      <c r="D58" s="14" t="s">
        <v>464</v>
      </c>
      <c r="E58" s="14"/>
      <c r="F58" s="17" t="str">
        <f t="shared" si="0"/>
        <v> </v>
      </c>
      <c r="P58" s="77" t="str">
        <f t="shared" si="1"/>
        <v>D</v>
      </c>
      <c r="Q58" s="77" t="s">
        <v>70</v>
      </c>
      <c r="R58" s="94" t="s">
        <v>354</v>
      </c>
      <c r="S58" s="77">
        <f t="shared" si="2"/>
        <v>1</v>
      </c>
      <c r="T58" s="78">
        <f t="shared" si="3"/>
        <v>1</v>
      </c>
      <c r="U58" s="78">
        <f t="shared" si="4"/>
        <v>0</v>
      </c>
      <c r="V58" s="78">
        <f t="shared" si="5"/>
        <v>0</v>
      </c>
      <c r="W58" s="78">
        <f t="shared" si="6"/>
        <v>1</v>
      </c>
      <c r="X58" s="78">
        <f>IF(W58=0,"A",0)</f>
        <v>0</v>
      </c>
    </row>
    <row r="59" spans="2:24" ht="15">
      <c r="B59" s="6" t="s">
        <v>355</v>
      </c>
      <c r="C59" s="5" t="s">
        <v>420</v>
      </c>
      <c r="D59" s="14"/>
      <c r="E59" s="14" t="s">
        <v>464</v>
      </c>
      <c r="F59" s="17" t="str">
        <f t="shared" si="0"/>
        <v> </v>
      </c>
      <c r="P59" s="77" t="str">
        <f t="shared" si="1"/>
        <v>Y</v>
      </c>
      <c r="Q59" s="77" t="s">
        <v>69</v>
      </c>
      <c r="R59" s="94" t="s">
        <v>355</v>
      </c>
      <c r="S59" s="77">
        <f t="shared" si="2"/>
        <v>1</v>
      </c>
      <c r="T59" s="78">
        <f t="shared" si="3"/>
        <v>0</v>
      </c>
      <c r="U59" s="78">
        <f t="shared" si="4"/>
        <v>1</v>
      </c>
      <c r="V59" s="78">
        <f t="shared" si="5"/>
        <v>0</v>
      </c>
      <c r="W59" s="78">
        <f t="shared" si="6"/>
        <v>1</v>
      </c>
      <c r="X59" s="78">
        <f>IF(W59=0,"B",0)</f>
        <v>0</v>
      </c>
    </row>
    <row r="60" spans="2:24" ht="25.5">
      <c r="B60" s="6" t="s">
        <v>356</v>
      </c>
      <c r="C60" s="7" t="s">
        <v>443</v>
      </c>
      <c r="D60" s="14"/>
      <c r="E60" s="14" t="s">
        <v>464</v>
      </c>
      <c r="F60" s="17" t="str">
        <f t="shared" si="0"/>
        <v> </v>
      </c>
      <c r="P60" s="77" t="str">
        <f t="shared" si="1"/>
        <v>Y</v>
      </c>
      <c r="Q60" s="77" t="s">
        <v>69</v>
      </c>
      <c r="R60" s="94" t="s">
        <v>356</v>
      </c>
      <c r="S60" s="77">
        <f t="shared" si="2"/>
        <v>1</v>
      </c>
      <c r="T60" s="78">
        <f t="shared" si="3"/>
        <v>0</v>
      </c>
      <c r="U60" s="78">
        <f t="shared" si="4"/>
        <v>1</v>
      </c>
      <c r="V60" s="78">
        <f t="shared" si="5"/>
        <v>0</v>
      </c>
      <c r="W60" s="78">
        <f t="shared" si="6"/>
        <v>1</v>
      </c>
      <c r="X60" s="78">
        <f>IF(W60=0,"B",0)</f>
        <v>0</v>
      </c>
    </row>
    <row r="61" spans="2:24" ht="15">
      <c r="B61" s="6" t="s">
        <v>357</v>
      </c>
      <c r="C61" s="5" t="s">
        <v>421</v>
      </c>
      <c r="D61" s="14" t="s">
        <v>464</v>
      </c>
      <c r="E61" s="14"/>
      <c r="F61" s="17" t="str">
        <f t="shared" si="0"/>
        <v> </v>
      </c>
      <c r="P61" s="77" t="str">
        <f t="shared" si="1"/>
        <v>D</v>
      </c>
      <c r="Q61" s="77" t="s">
        <v>70</v>
      </c>
      <c r="R61" s="94" t="s">
        <v>357</v>
      </c>
      <c r="S61" s="77">
        <f t="shared" si="2"/>
        <v>1</v>
      </c>
      <c r="T61" s="78">
        <f t="shared" si="3"/>
        <v>1</v>
      </c>
      <c r="U61" s="78">
        <f t="shared" si="4"/>
        <v>0</v>
      </c>
      <c r="V61" s="78">
        <f t="shared" si="5"/>
        <v>0</v>
      </c>
      <c r="W61" s="78">
        <f t="shared" si="6"/>
        <v>1</v>
      </c>
      <c r="X61" s="78">
        <f>IF(W61=0,"E",0)</f>
        <v>0</v>
      </c>
    </row>
    <row r="62" spans="2:24" ht="15">
      <c r="B62" s="6" t="s">
        <v>358</v>
      </c>
      <c r="C62" s="5" t="s">
        <v>422</v>
      </c>
      <c r="D62" s="14"/>
      <c r="E62" s="14" t="s">
        <v>464</v>
      </c>
      <c r="F62" s="17" t="str">
        <f t="shared" si="0"/>
        <v> </v>
      </c>
      <c r="P62" s="77" t="str">
        <f t="shared" si="1"/>
        <v>Y</v>
      </c>
      <c r="Q62" s="77" t="s">
        <v>70</v>
      </c>
      <c r="R62" s="94" t="s">
        <v>358</v>
      </c>
      <c r="S62" s="77">
        <f t="shared" si="2"/>
        <v>0</v>
      </c>
      <c r="T62" s="78">
        <f t="shared" si="3"/>
        <v>0</v>
      </c>
      <c r="U62" s="78">
        <f t="shared" si="4"/>
        <v>1</v>
      </c>
      <c r="V62" s="78">
        <f t="shared" si="5"/>
        <v>0</v>
      </c>
      <c r="W62" s="78">
        <f t="shared" si="6"/>
        <v>1</v>
      </c>
      <c r="X62" s="78">
        <f>IF(W62=0,"E",0)</f>
        <v>0</v>
      </c>
    </row>
    <row r="63" spans="2:24" ht="15">
      <c r="B63" s="6" t="s">
        <v>359</v>
      </c>
      <c r="C63" s="5" t="s">
        <v>451</v>
      </c>
      <c r="D63" s="14" t="s">
        <v>464</v>
      </c>
      <c r="E63" s="14"/>
      <c r="F63" s="17" t="str">
        <f t="shared" si="0"/>
        <v> </v>
      </c>
      <c r="P63" s="77" t="str">
        <f t="shared" si="1"/>
        <v>D</v>
      </c>
      <c r="Q63" s="77" t="s">
        <v>70</v>
      </c>
      <c r="R63" s="94" t="s">
        <v>359</v>
      </c>
      <c r="S63" s="77">
        <f t="shared" si="2"/>
        <v>1</v>
      </c>
      <c r="T63" s="78">
        <f t="shared" si="3"/>
        <v>1</v>
      </c>
      <c r="U63" s="78">
        <f t="shared" si="4"/>
        <v>0</v>
      </c>
      <c r="V63" s="78">
        <f t="shared" si="5"/>
        <v>0</v>
      </c>
      <c r="W63" s="78">
        <f t="shared" si="6"/>
        <v>1</v>
      </c>
      <c r="X63" s="78">
        <f>IF(W63=0,"G",0)</f>
        <v>0</v>
      </c>
    </row>
    <row r="64" spans="2:24" ht="15">
      <c r="B64" s="6" t="s">
        <v>360</v>
      </c>
      <c r="C64" s="5" t="s">
        <v>423</v>
      </c>
      <c r="D64" s="14"/>
      <c r="E64" s="14" t="s">
        <v>464</v>
      </c>
      <c r="F64" s="17" t="str">
        <f t="shared" si="0"/>
        <v> </v>
      </c>
      <c r="P64" s="77" t="str">
        <f t="shared" si="1"/>
        <v>Y</v>
      </c>
      <c r="Q64" s="77" t="s">
        <v>70</v>
      </c>
      <c r="R64" s="94" t="s">
        <v>360</v>
      </c>
      <c r="S64" s="77">
        <f t="shared" si="2"/>
        <v>0</v>
      </c>
      <c r="T64" s="78">
        <f t="shared" si="3"/>
        <v>0</v>
      </c>
      <c r="U64" s="78">
        <f t="shared" si="4"/>
        <v>1</v>
      </c>
      <c r="V64" s="78">
        <f t="shared" si="5"/>
        <v>0</v>
      </c>
      <c r="W64" s="78">
        <f t="shared" si="6"/>
        <v>1</v>
      </c>
      <c r="X64" s="78">
        <f>IF(W64=0,"A",0)</f>
        <v>0</v>
      </c>
    </row>
    <row r="65" spans="2:24" ht="25.5">
      <c r="B65" s="6" t="s">
        <v>361</v>
      </c>
      <c r="C65" s="7" t="s">
        <v>452</v>
      </c>
      <c r="D65" s="14"/>
      <c r="E65" s="14" t="s">
        <v>464</v>
      </c>
      <c r="F65" s="17" t="str">
        <f t="shared" si="0"/>
        <v> </v>
      </c>
      <c r="P65" s="77" t="str">
        <f t="shared" si="1"/>
        <v>Y</v>
      </c>
      <c r="Q65" s="77" t="s">
        <v>69</v>
      </c>
      <c r="R65" s="94" t="s">
        <v>361</v>
      </c>
      <c r="S65" s="77">
        <f t="shared" si="2"/>
        <v>1</v>
      </c>
      <c r="T65" s="78">
        <f t="shared" si="3"/>
        <v>0</v>
      </c>
      <c r="U65" s="78">
        <f t="shared" si="4"/>
        <v>1</v>
      </c>
      <c r="V65" s="78">
        <f t="shared" si="5"/>
        <v>0</v>
      </c>
      <c r="W65" s="78">
        <f t="shared" si="6"/>
        <v>1</v>
      </c>
      <c r="X65" s="78">
        <f>IF(W65=0,"D",0)</f>
        <v>0</v>
      </c>
    </row>
    <row r="66" spans="2:24" ht="15">
      <c r="B66" s="6" t="s">
        <v>362</v>
      </c>
      <c r="C66" s="5" t="s">
        <v>424</v>
      </c>
      <c r="D66" s="14"/>
      <c r="E66" s="14" t="s">
        <v>464</v>
      </c>
      <c r="F66" s="17" t="str">
        <f t="shared" si="0"/>
        <v> </v>
      </c>
      <c r="P66" s="77" t="str">
        <f t="shared" si="1"/>
        <v>Y</v>
      </c>
      <c r="Q66" s="77" t="s">
        <v>69</v>
      </c>
      <c r="R66" s="94" t="s">
        <v>362</v>
      </c>
      <c r="S66" s="77">
        <f t="shared" si="2"/>
        <v>1</v>
      </c>
      <c r="T66" s="78">
        <f t="shared" si="3"/>
        <v>0</v>
      </c>
      <c r="U66" s="78">
        <f t="shared" si="4"/>
        <v>1</v>
      </c>
      <c r="V66" s="78">
        <f t="shared" si="5"/>
        <v>0</v>
      </c>
      <c r="W66" s="78">
        <f t="shared" si="6"/>
        <v>1</v>
      </c>
      <c r="X66" s="78">
        <f>IF(W66=0,"F",0)</f>
        <v>0</v>
      </c>
    </row>
    <row r="67" spans="2:24" ht="25.5">
      <c r="B67" s="6" t="s">
        <v>363</v>
      </c>
      <c r="C67" s="7" t="s">
        <v>444</v>
      </c>
      <c r="D67" s="14" t="s">
        <v>464</v>
      </c>
      <c r="E67" s="14"/>
      <c r="F67" s="17" t="str">
        <f t="shared" si="0"/>
        <v> </v>
      </c>
      <c r="P67" s="77" t="str">
        <f t="shared" si="1"/>
        <v>D</v>
      </c>
      <c r="Q67" s="77" t="s">
        <v>70</v>
      </c>
      <c r="R67" s="94" t="s">
        <v>363</v>
      </c>
      <c r="S67" s="77">
        <f t="shared" si="2"/>
        <v>1</v>
      </c>
      <c r="T67" s="78">
        <f t="shared" si="3"/>
        <v>1</v>
      </c>
      <c r="U67" s="78">
        <f t="shared" si="4"/>
        <v>0</v>
      </c>
      <c r="V67" s="78">
        <f t="shared" si="5"/>
        <v>0</v>
      </c>
      <c r="W67" s="78">
        <f t="shared" si="6"/>
        <v>1</v>
      </c>
      <c r="X67" s="78">
        <f>IF(W67=0,"G",0)</f>
        <v>0</v>
      </c>
    </row>
    <row r="68" spans="2:24" ht="15">
      <c r="B68" s="6" t="s">
        <v>364</v>
      </c>
      <c r="C68" s="5" t="s">
        <v>425</v>
      </c>
      <c r="D68" s="14"/>
      <c r="E68" s="14" t="s">
        <v>464</v>
      </c>
      <c r="F68" s="17" t="str">
        <f t="shared" si="0"/>
        <v> </v>
      </c>
      <c r="P68" s="77" t="str">
        <f t="shared" si="1"/>
        <v>Y</v>
      </c>
      <c r="Q68" s="77" t="s">
        <v>70</v>
      </c>
      <c r="R68" s="94" t="s">
        <v>364</v>
      </c>
      <c r="S68" s="77">
        <f t="shared" si="2"/>
        <v>0</v>
      </c>
      <c r="T68" s="78">
        <f t="shared" si="3"/>
        <v>0</v>
      </c>
      <c r="U68" s="78">
        <f t="shared" si="4"/>
        <v>1</v>
      </c>
      <c r="V68" s="78">
        <f t="shared" si="5"/>
        <v>0</v>
      </c>
      <c r="W68" s="78">
        <f t="shared" si="6"/>
        <v>1</v>
      </c>
      <c r="X68" s="78">
        <f>IF(W68=0,"G",0)</f>
        <v>0</v>
      </c>
    </row>
    <row r="69" spans="2:24" ht="15">
      <c r="B69" s="6" t="s">
        <v>365</v>
      </c>
      <c r="C69" s="5" t="s">
        <v>426</v>
      </c>
      <c r="D69" s="14"/>
      <c r="E69" s="14" t="s">
        <v>464</v>
      </c>
      <c r="F69" s="17" t="str">
        <f t="shared" si="0"/>
        <v> </v>
      </c>
      <c r="P69" s="77" t="str">
        <f t="shared" si="1"/>
        <v>Y</v>
      </c>
      <c r="Q69" s="77" t="s">
        <v>69</v>
      </c>
      <c r="R69" s="94" t="s">
        <v>365</v>
      </c>
      <c r="S69" s="77">
        <f t="shared" si="2"/>
        <v>1</v>
      </c>
      <c r="T69" s="78">
        <f t="shared" si="3"/>
        <v>0</v>
      </c>
      <c r="U69" s="78">
        <f t="shared" si="4"/>
        <v>1</v>
      </c>
      <c r="V69" s="78">
        <f t="shared" si="5"/>
        <v>0</v>
      </c>
      <c r="W69" s="78">
        <f t="shared" si="6"/>
        <v>1</v>
      </c>
      <c r="X69" s="78">
        <f>IF(W69=0,"D",0)</f>
        <v>0</v>
      </c>
    </row>
    <row r="70" spans="2:24" ht="15">
      <c r="B70" s="6" t="s">
        <v>366</v>
      </c>
      <c r="C70" s="5" t="s">
        <v>427</v>
      </c>
      <c r="D70" s="14"/>
      <c r="E70" s="14" t="s">
        <v>464</v>
      </c>
      <c r="F70" s="17" t="str">
        <f t="shared" si="0"/>
        <v> </v>
      </c>
      <c r="P70" s="77" t="str">
        <f t="shared" si="1"/>
        <v>Y</v>
      </c>
      <c r="Q70" s="77" t="s">
        <v>69</v>
      </c>
      <c r="R70" s="94" t="s">
        <v>366</v>
      </c>
      <c r="S70" s="77">
        <f t="shared" si="2"/>
        <v>1</v>
      </c>
      <c r="T70" s="78">
        <f t="shared" si="3"/>
        <v>0</v>
      </c>
      <c r="U70" s="78">
        <f t="shared" si="4"/>
        <v>1</v>
      </c>
      <c r="V70" s="78">
        <f t="shared" si="5"/>
        <v>0</v>
      </c>
      <c r="W70" s="78">
        <f t="shared" si="6"/>
        <v>1</v>
      </c>
      <c r="X70" s="78">
        <f>IF(W70=0,"C",0)</f>
        <v>0</v>
      </c>
    </row>
    <row r="71" spans="2:24" ht="12.75" customHeight="1">
      <c r="B71" s="6" t="s">
        <v>367</v>
      </c>
      <c r="C71" s="5" t="s">
        <v>428</v>
      </c>
      <c r="D71" s="14"/>
      <c r="E71" s="14" t="s">
        <v>464</v>
      </c>
      <c r="F71" s="17" t="str">
        <f t="shared" si="0"/>
        <v> </v>
      </c>
      <c r="P71" s="77" t="str">
        <f t="shared" si="1"/>
        <v>Y</v>
      </c>
      <c r="Q71" s="77" t="s">
        <v>69</v>
      </c>
      <c r="R71" s="94" t="s">
        <v>367</v>
      </c>
      <c r="S71" s="77">
        <f t="shared" si="2"/>
        <v>1</v>
      </c>
      <c r="T71" s="78">
        <f t="shared" si="3"/>
        <v>0</v>
      </c>
      <c r="U71" s="78">
        <f t="shared" si="4"/>
        <v>1</v>
      </c>
      <c r="V71" s="78">
        <f t="shared" si="5"/>
        <v>0</v>
      </c>
      <c r="W71" s="78">
        <f t="shared" si="6"/>
        <v>1</v>
      </c>
      <c r="X71" s="78">
        <f>IF(W71=0,"C",0)</f>
        <v>0</v>
      </c>
    </row>
    <row r="72" spans="2:24" ht="12.75" customHeight="1">
      <c r="B72" s="6" t="s">
        <v>368</v>
      </c>
      <c r="C72" s="5" t="s">
        <v>429</v>
      </c>
      <c r="D72" s="14"/>
      <c r="E72" s="14" t="s">
        <v>464</v>
      </c>
      <c r="F72" s="17" t="str">
        <f t="shared" si="0"/>
        <v> </v>
      </c>
      <c r="P72" s="77" t="str">
        <f t="shared" si="1"/>
        <v>Y</v>
      </c>
      <c r="Q72" s="77" t="s">
        <v>69</v>
      </c>
      <c r="R72" s="94" t="s">
        <v>368</v>
      </c>
      <c r="S72" s="77">
        <f t="shared" si="2"/>
        <v>1</v>
      </c>
      <c r="T72" s="78">
        <f t="shared" si="3"/>
        <v>0</v>
      </c>
      <c r="U72" s="78">
        <f t="shared" si="4"/>
        <v>1</v>
      </c>
      <c r="V72" s="78">
        <f t="shared" si="5"/>
        <v>0</v>
      </c>
      <c r="W72" s="78">
        <f t="shared" si="6"/>
        <v>1</v>
      </c>
      <c r="X72" s="78">
        <f>IF(W72=0,"E",0)</f>
        <v>0</v>
      </c>
    </row>
    <row r="73" spans="2:24" ht="15">
      <c r="B73" s="6" t="s">
        <v>369</v>
      </c>
      <c r="C73" s="5" t="s">
        <v>430</v>
      </c>
      <c r="D73" s="14"/>
      <c r="E73" s="14" t="s">
        <v>464</v>
      </c>
      <c r="F73" s="17" t="str">
        <f t="shared" si="0"/>
        <v> </v>
      </c>
      <c r="P73" s="77" t="str">
        <f t="shared" si="1"/>
        <v>Y</v>
      </c>
      <c r="Q73" s="77" t="s">
        <v>69</v>
      </c>
      <c r="R73" s="94" t="s">
        <v>369</v>
      </c>
      <c r="S73" s="77">
        <f t="shared" si="2"/>
        <v>1</v>
      </c>
      <c r="T73" s="78">
        <f t="shared" si="3"/>
        <v>0</v>
      </c>
      <c r="U73" s="78">
        <f t="shared" si="4"/>
        <v>1</v>
      </c>
      <c r="V73" s="78">
        <f t="shared" si="5"/>
        <v>0</v>
      </c>
      <c r="W73" s="78">
        <f t="shared" si="6"/>
        <v>1</v>
      </c>
      <c r="X73" s="78">
        <f>IF(W73=0,"F",0)</f>
        <v>0</v>
      </c>
    </row>
    <row r="74" spans="2:24" ht="15">
      <c r="B74" s="6" t="s">
        <v>370</v>
      </c>
      <c r="C74" s="5" t="s">
        <v>431</v>
      </c>
      <c r="D74" s="14"/>
      <c r="E74" s="14" t="s">
        <v>464</v>
      </c>
      <c r="F74" s="17" t="str">
        <f t="shared" si="0"/>
        <v> </v>
      </c>
      <c r="P74" s="77" t="str">
        <f t="shared" si="1"/>
        <v>Y</v>
      </c>
      <c r="Q74" s="77" t="s">
        <v>69</v>
      </c>
      <c r="R74" s="94" t="s">
        <v>370</v>
      </c>
      <c r="S74" s="77">
        <f t="shared" si="2"/>
        <v>1</v>
      </c>
      <c r="T74" s="78">
        <f t="shared" si="3"/>
        <v>0</v>
      </c>
      <c r="U74" s="78">
        <f t="shared" si="4"/>
        <v>1</v>
      </c>
      <c r="V74" s="78">
        <f t="shared" si="5"/>
        <v>0</v>
      </c>
      <c r="W74" s="78">
        <f t="shared" si="6"/>
        <v>1</v>
      </c>
      <c r="X74" s="78">
        <f>IF(W74=0,"G",0)</f>
        <v>0</v>
      </c>
    </row>
    <row r="75" spans="2:24" ht="24" customHeight="1">
      <c r="B75" s="6" t="s">
        <v>371</v>
      </c>
      <c r="C75" s="7" t="s">
        <v>445</v>
      </c>
      <c r="D75" s="14"/>
      <c r="E75" s="14" t="s">
        <v>464</v>
      </c>
      <c r="F75" s="17" t="str">
        <f aca="true" t="shared" si="7" ref="F75:F83">IF(T75+U75+V75=1," "," w")</f>
        <v> </v>
      </c>
      <c r="P75" s="77" t="str">
        <f aca="true" t="shared" si="8" ref="P75:P84">IF(W75=2,"HATA",IF(D75="X","D",IF(E75="X","Y","HATA")))</f>
        <v>Y</v>
      </c>
      <c r="Q75" s="77" t="s">
        <v>70</v>
      </c>
      <c r="R75" s="94" t="s">
        <v>371</v>
      </c>
      <c r="S75" s="77">
        <f aca="true" t="shared" si="9" ref="S75:S82">IF(P75=Q75,0,1)</f>
        <v>0</v>
      </c>
      <c r="T75" s="78">
        <f aca="true" t="shared" si="10" ref="T75:T83">IF(D75="X",1,0)</f>
        <v>0</v>
      </c>
      <c r="U75" s="78">
        <f aca="true" t="shared" si="11" ref="U75:U84">IF(E75="X",1,0)</f>
        <v>1</v>
      </c>
      <c r="V75" s="78">
        <f aca="true" t="shared" si="12" ref="V75:V84">IF(W75=1,0,3)</f>
        <v>0</v>
      </c>
      <c r="W75" s="78">
        <f aca="true" t="shared" si="13" ref="W75:W84">COUNTA(D75:E75)</f>
        <v>1</v>
      </c>
      <c r="X75" s="78">
        <f>IF(W75=0,"G",0)</f>
        <v>0</v>
      </c>
    </row>
    <row r="76" spans="2:24" ht="12.75" customHeight="1">
      <c r="B76" s="6" t="s">
        <v>372</v>
      </c>
      <c r="C76" s="5" t="s">
        <v>432</v>
      </c>
      <c r="D76" s="14"/>
      <c r="E76" s="14" t="s">
        <v>464</v>
      </c>
      <c r="F76" s="17" t="str">
        <f t="shared" si="7"/>
        <v> </v>
      </c>
      <c r="P76" s="77" t="str">
        <f t="shared" si="8"/>
        <v>Y</v>
      </c>
      <c r="Q76" s="77" t="s">
        <v>70</v>
      </c>
      <c r="R76" s="94" t="s">
        <v>372</v>
      </c>
      <c r="S76" s="77">
        <f t="shared" si="9"/>
        <v>0</v>
      </c>
      <c r="T76" s="78">
        <f t="shared" si="10"/>
        <v>0</v>
      </c>
      <c r="U76" s="78">
        <f t="shared" si="11"/>
        <v>1</v>
      </c>
      <c r="V76" s="78">
        <f t="shared" si="12"/>
        <v>0</v>
      </c>
      <c r="W76" s="78">
        <f t="shared" si="13"/>
        <v>1</v>
      </c>
      <c r="X76" s="78">
        <f>IF(W76=0,"A",0)</f>
        <v>0</v>
      </c>
    </row>
    <row r="77" spans="2:24" ht="15">
      <c r="B77" s="6" t="s">
        <v>373</v>
      </c>
      <c r="C77" s="5" t="s">
        <v>433</v>
      </c>
      <c r="D77" s="14"/>
      <c r="E77" s="14" t="s">
        <v>464</v>
      </c>
      <c r="F77" s="17" t="str">
        <f t="shared" si="7"/>
        <v> </v>
      </c>
      <c r="P77" s="77" t="str">
        <f t="shared" si="8"/>
        <v>Y</v>
      </c>
      <c r="Q77" s="77" t="s">
        <v>70</v>
      </c>
      <c r="R77" s="94" t="s">
        <v>373</v>
      </c>
      <c r="S77" s="77">
        <f t="shared" si="9"/>
        <v>0</v>
      </c>
      <c r="T77" s="78">
        <f t="shared" si="10"/>
        <v>0</v>
      </c>
      <c r="U77" s="78">
        <f t="shared" si="11"/>
        <v>1</v>
      </c>
      <c r="V77" s="78">
        <f t="shared" si="12"/>
        <v>0</v>
      </c>
      <c r="W77" s="78">
        <f t="shared" si="13"/>
        <v>1</v>
      </c>
      <c r="X77" s="78">
        <f>IF(W77=0,"F",0)</f>
        <v>0</v>
      </c>
    </row>
    <row r="78" spans="2:24" ht="25.5">
      <c r="B78" s="6" t="s">
        <v>374</v>
      </c>
      <c r="C78" s="7" t="s">
        <v>446</v>
      </c>
      <c r="D78" s="14"/>
      <c r="E78" s="14" t="s">
        <v>464</v>
      </c>
      <c r="F78" s="17" t="str">
        <f t="shared" si="7"/>
        <v> </v>
      </c>
      <c r="P78" s="77" t="str">
        <f t="shared" si="8"/>
        <v>Y</v>
      </c>
      <c r="Q78" s="77" t="s">
        <v>70</v>
      </c>
      <c r="R78" s="94" t="s">
        <v>374</v>
      </c>
      <c r="S78" s="77">
        <f t="shared" si="9"/>
        <v>0</v>
      </c>
      <c r="T78" s="78">
        <f t="shared" si="10"/>
        <v>0</v>
      </c>
      <c r="U78" s="78">
        <f t="shared" si="11"/>
        <v>1</v>
      </c>
      <c r="V78" s="78">
        <f t="shared" si="12"/>
        <v>0</v>
      </c>
      <c r="W78" s="78">
        <f t="shared" si="13"/>
        <v>1</v>
      </c>
      <c r="X78" s="78">
        <f>IF(W78=0,"F",0)</f>
        <v>0</v>
      </c>
    </row>
    <row r="79" spans="2:24" ht="12.75" customHeight="1">
      <c r="B79" s="6" t="s">
        <v>375</v>
      </c>
      <c r="C79" s="5" t="s">
        <v>455</v>
      </c>
      <c r="D79" s="14"/>
      <c r="E79" s="14" t="s">
        <v>464</v>
      </c>
      <c r="F79" s="17" t="str">
        <f t="shared" si="7"/>
        <v> </v>
      </c>
      <c r="P79" s="77" t="str">
        <f t="shared" si="8"/>
        <v>Y</v>
      </c>
      <c r="Q79" s="77" t="s">
        <v>70</v>
      </c>
      <c r="R79" s="94" t="s">
        <v>375</v>
      </c>
      <c r="S79" s="77">
        <f t="shared" si="9"/>
        <v>0</v>
      </c>
      <c r="T79" s="78">
        <f t="shared" si="10"/>
        <v>0</v>
      </c>
      <c r="U79" s="78">
        <f t="shared" si="11"/>
        <v>1</v>
      </c>
      <c r="V79" s="78">
        <f t="shared" si="12"/>
        <v>0</v>
      </c>
      <c r="W79" s="78">
        <f t="shared" si="13"/>
        <v>1</v>
      </c>
      <c r="X79" s="78">
        <f>IF(W79=0,"A",0)</f>
        <v>0</v>
      </c>
    </row>
    <row r="80" spans="2:24" ht="15">
      <c r="B80" s="6" t="s">
        <v>376</v>
      </c>
      <c r="C80" s="5" t="s">
        <v>434</v>
      </c>
      <c r="D80" s="14"/>
      <c r="E80" s="14" t="s">
        <v>464</v>
      </c>
      <c r="F80" s="17" t="str">
        <f t="shared" si="7"/>
        <v> </v>
      </c>
      <c r="P80" s="77" t="str">
        <f t="shared" si="8"/>
        <v>Y</v>
      </c>
      <c r="Q80" s="77" t="s">
        <v>70</v>
      </c>
      <c r="R80" s="94" t="s">
        <v>376</v>
      </c>
      <c r="S80" s="77">
        <f t="shared" si="9"/>
        <v>0</v>
      </c>
      <c r="T80" s="78">
        <f t="shared" si="10"/>
        <v>0</v>
      </c>
      <c r="U80" s="78">
        <f t="shared" si="11"/>
        <v>1</v>
      </c>
      <c r="V80" s="78">
        <f t="shared" si="12"/>
        <v>0</v>
      </c>
      <c r="W80" s="78">
        <f t="shared" si="13"/>
        <v>1</v>
      </c>
      <c r="X80" s="78">
        <f>IF(W80=0,"C",0)</f>
        <v>0</v>
      </c>
    </row>
    <row r="81" spans="2:24" ht="12.75" customHeight="1">
      <c r="B81" s="6" t="s">
        <v>377</v>
      </c>
      <c r="C81" s="5" t="s">
        <v>447</v>
      </c>
      <c r="D81" s="14"/>
      <c r="E81" s="14" t="s">
        <v>464</v>
      </c>
      <c r="F81" s="17" t="str">
        <f t="shared" si="7"/>
        <v> </v>
      </c>
      <c r="P81" s="77" t="str">
        <f t="shared" si="8"/>
        <v>Y</v>
      </c>
      <c r="Q81" s="77" t="s">
        <v>70</v>
      </c>
      <c r="R81" s="94" t="s">
        <v>377</v>
      </c>
      <c r="S81" s="77">
        <f t="shared" si="9"/>
        <v>0</v>
      </c>
      <c r="T81" s="78">
        <f t="shared" si="10"/>
        <v>0</v>
      </c>
      <c r="U81" s="78">
        <f t="shared" si="11"/>
        <v>1</v>
      </c>
      <c r="V81" s="78">
        <f t="shared" si="12"/>
        <v>0</v>
      </c>
      <c r="W81" s="78">
        <f t="shared" si="13"/>
        <v>1</v>
      </c>
      <c r="X81" s="78">
        <f>IF(W81=0,"C",0)</f>
        <v>0</v>
      </c>
    </row>
    <row r="82" spans="2:24" ht="15">
      <c r="B82" s="6" t="s">
        <v>378</v>
      </c>
      <c r="C82" s="5" t="s">
        <v>435</v>
      </c>
      <c r="D82" s="14"/>
      <c r="E82" s="14" t="s">
        <v>464</v>
      </c>
      <c r="F82" s="17" t="str">
        <f t="shared" si="7"/>
        <v> </v>
      </c>
      <c r="P82" s="77" t="str">
        <f t="shared" si="8"/>
        <v>Y</v>
      </c>
      <c r="Q82" s="77" t="s">
        <v>70</v>
      </c>
      <c r="R82" s="94" t="s">
        <v>378</v>
      </c>
      <c r="S82" s="77">
        <f t="shared" si="9"/>
        <v>0</v>
      </c>
      <c r="T82" s="78">
        <f t="shared" si="10"/>
        <v>0</v>
      </c>
      <c r="U82" s="78">
        <f t="shared" si="11"/>
        <v>1</v>
      </c>
      <c r="V82" s="78">
        <f t="shared" si="12"/>
        <v>0</v>
      </c>
      <c r="W82" s="78">
        <f t="shared" si="13"/>
        <v>1</v>
      </c>
      <c r="X82" s="78">
        <f>IF(W82=0,"D",0)</f>
        <v>0</v>
      </c>
    </row>
    <row r="83" spans="2:23" ht="12.75">
      <c r="B83" s="65"/>
      <c r="C83" s="70" t="s">
        <v>549</v>
      </c>
      <c r="D83" s="66" t="s">
        <v>551</v>
      </c>
      <c r="E83" s="72" t="s">
        <v>550</v>
      </c>
      <c r="P83" s="77" t="str">
        <f t="shared" si="8"/>
        <v>HATA</v>
      </c>
      <c r="Q83" s="78"/>
      <c r="T83" s="78">
        <f t="shared" si="10"/>
        <v>0</v>
      </c>
      <c r="U83" s="78">
        <f t="shared" si="11"/>
        <v>0</v>
      </c>
      <c r="V83" s="78">
        <f t="shared" si="12"/>
        <v>3</v>
      </c>
      <c r="W83" s="78">
        <f t="shared" si="13"/>
        <v>2</v>
      </c>
    </row>
    <row r="84" spans="2:23" ht="12.75">
      <c r="B84" s="65"/>
      <c r="C84" s="71" t="s">
        <v>553</v>
      </c>
      <c r="D84" s="66" t="s">
        <v>552</v>
      </c>
      <c r="E84" s="72">
        <v>2547</v>
      </c>
      <c r="P84" s="77" t="str">
        <f t="shared" si="8"/>
        <v>HATA</v>
      </c>
      <c r="Q84" s="78"/>
      <c r="U84" s="78">
        <f t="shared" si="11"/>
        <v>0</v>
      </c>
      <c r="V84" s="78">
        <f t="shared" si="12"/>
        <v>3</v>
      </c>
      <c r="W84" s="78">
        <f t="shared" si="13"/>
        <v>2</v>
      </c>
    </row>
    <row r="85" ht="12.75"/>
    <row r="86" ht="12.75"/>
    <row r="87" ht="12.75">
      <c r="C87" s="73" t="s">
        <v>554</v>
      </c>
    </row>
  </sheetData>
  <sheetProtection password="CC0B" sheet="1" objects="1" scenarios="1"/>
  <printOptions/>
  <pageMargins left="0.2362204724409449" right="0.2362204724409449" top="0.5905511811023623" bottom="0.8267716535433072" header="0.5118110236220472" footer="0.5118110236220472"/>
  <pageSetup horizontalDpi="120" verticalDpi="120" orientation="portrait" paperSize="9" r:id="rId8"/>
  <drawing r:id="rId6"/>
  <legacyDrawing r:id="rId5"/>
  <picture r:id="rId7"/>
  <oleObjects>
    <oleObject progId="Paint.Picture" shapeId="836669" r:id="rId2"/>
    <oleObject progId="Paint.Picture" shapeId="837472" r:id="rId3"/>
    <oleObject progId="Paint.Picture" shapeId="83887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2:L14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2.125" style="0" bestFit="1" customWidth="1"/>
    <col min="7" max="7" width="11.25390625" style="0" customWidth="1"/>
    <col min="11" max="11" width="10.125" style="0" bestFit="1" customWidth="1"/>
    <col min="12" max="12" width="4.875" style="0" customWidth="1"/>
    <col min="13" max="13" width="6.00390625" style="0" customWidth="1"/>
  </cols>
  <sheetData>
    <row r="2" ht="15.75">
      <c r="D2" s="28" t="s">
        <v>522</v>
      </c>
    </row>
    <row r="5" s="18" customFormat="1" ht="12"/>
    <row r="6" spans="2:12" s="18" customFormat="1" ht="12.75">
      <c r="B6" s="31" t="s">
        <v>61</v>
      </c>
      <c r="C6" s="32" t="s">
        <v>481</v>
      </c>
      <c r="D6" s="24"/>
      <c r="E6" s="24"/>
      <c r="F6" s="24"/>
      <c r="G6" s="24"/>
      <c r="H6" s="40" t="s">
        <v>60</v>
      </c>
      <c r="I6" s="41">
        <f>sorular!AA10</f>
        <v>4</v>
      </c>
      <c r="J6" s="24"/>
      <c r="K6" s="41" t="s">
        <v>27</v>
      </c>
      <c r="L6" s="24">
        <f>sorular!AB10</f>
        <v>0</v>
      </c>
    </row>
    <row r="7" spans="2:12" s="18" customFormat="1" ht="11.25">
      <c r="B7" s="30"/>
      <c r="C7" s="24"/>
      <c r="D7" s="24"/>
      <c r="E7" s="24"/>
      <c r="F7" s="24"/>
      <c r="G7" s="24"/>
      <c r="H7" s="25"/>
      <c r="I7" s="24"/>
      <c r="J7" s="24"/>
      <c r="K7" s="24"/>
      <c r="L7" s="24"/>
    </row>
    <row r="8" spans="2:12" s="18" customFormat="1" ht="11.25">
      <c r="B8" s="24"/>
      <c r="C8" s="24" t="str">
        <f>IF(L6&gt;0," ",(IF(I6&gt;9,kriter!B4,IF(I6&gt;4,kriter!B9,IF(I6&lt;5,kriter!B14," ")))))</f>
        <v>        Ders çalışmaya başlamak ve sürdürmek konusunda önemli bir güçlüğünüzün olmadığı anlaşılmaktadır. Böylece hem ders </v>
      </c>
      <c r="D8" s="24"/>
      <c r="E8" s="24"/>
      <c r="F8" s="24"/>
      <c r="G8" s="24"/>
      <c r="H8" s="24"/>
      <c r="I8" s="24"/>
      <c r="J8" s="24"/>
      <c r="K8" s="24"/>
      <c r="L8" s="24"/>
    </row>
    <row r="9" spans="2:12" s="18" customFormat="1" ht="11.25">
      <c r="B9" s="24"/>
      <c r="C9" s="24" t="str">
        <f>IF(L6&gt;0,"      ! !  YORUM İÇİN BU BÖLÜMÜN İLGİLİ SORULARINA EKSİKSİZ ve HATASIZ YANIT VERİLMİŞ OLMASI GEREKMEKTEDİR ! !",IF(I6&gt;9,kriter!B5,IF(I6&gt;4,kriter!B10,IF(I6&lt;5,kriter!B15," "))))</f>
        <v>çalışmaya ayırdığınız zamandan en üst düzeyde yararlanmanız mümkün olmakta, hem de özel hayatınıza ve zevklerinize zaman</v>
      </c>
      <c r="D9" s="24"/>
      <c r="E9" s="24"/>
      <c r="F9" s="24"/>
      <c r="G9" s="24"/>
      <c r="H9" s="24"/>
      <c r="I9" s="24"/>
      <c r="J9" s="24"/>
      <c r="K9" s="24"/>
      <c r="L9" s="24"/>
    </row>
    <row r="10" spans="2:12" s="18" customFormat="1" ht="11.25">
      <c r="B10" s="24"/>
      <c r="C10" s="24" t="str">
        <f>IF(L6&gt;0," ",IF(I6&gt;9,kriter!B6,IF(I6&gt;4,kriter!B11,IF(I6&lt;5,kriter!B16," "))))</f>
        <v>ayırabilmektesiniz. Kendi kendinizi iyi denetleyebilen bir insan olduğunuz görülmektedir.</v>
      </c>
      <c r="D10" s="24"/>
      <c r="E10" s="24"/>
      <c r="F10" s="24"/>
      <c r="G10" s="24"/>
      <c r="H10" s="24"/>
      <c r="I10" s="24"/>
      <c r="J10" s="24"/>
      <c r="K10" s="24"/>
      <c r="L10" s="24"/>
    </row>
    <row r="11" spans="2:12" s="18" customFormat="1" ht="11.25">
      <c r="B11" s="24"/>
      <c r="C11" s="24">
        <f>IF(L6&gt;0," ",IF(I6&gt;9,kriter!B7,IF(I6&gt;4,kriter!B12,IF(I6&lt;5,kriter!B17," "))))</f>
        <v>0</v>
      </c>
      <c r="D11" s="24"/>
      <c r="E11" s="24"/>
      <c r="F11" s="24"/>
      <c r="G11" s="24"/>
      <c r="H11" s="24"/>
      <c r="I11" s="24"/>
      <c r="J11" s="24"/>
      <c r="K11" s="24"/>
      <c r="L11" s="24"/>
    </row>
    <row r="12" spans="2:12" s="18" customFormat="1" ht="11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s="18" customFormat="1" ht="12.75">
      <c r="B13" s="31" t="s">
        <v>62</v>
      </c>
      <c r="C13" s="32" t="s">
        <v>475</v>
      </c>
      <c r="D13" s="24"/>
      <c r="E13" s="24"/>
      <c r="F13" s="24"/>
      <c r="G13" s="24"/>
      <c r="H13" s="40" t="s">
        <v>60</v>
      </c>
      <c r="I13" s="41">
        <f>sorular!AA11</f>
        <v>5</v>
      </c>
      <c r="J13" s="41"/>
      <c r="K13" s="41" t="s">
        <v>27</v>
      </c>
      <c r="L13" s="41">
        <f>sorular!AB11</f>
        <v>0</v>
      </c>
    </row>
    <row r="14" spans="2:12" s="18" customFormat="1" ht="11.25">
      <c r="B14" s="29"/>
      <c r="C14" s="24"/>
      <c r="D14" s="24"/>
      <c r="E14" s="24"/>
      <c r="F14" s="24"/>
      <c r="G14" s="24"/>
      <c r="H14" s="25"/>
      <c r="I14" s="24"/>
      <c r="J14" s="24"/>
      <c r="K14" s="24"/>
      <c r="L14" s="24"/>
    </row>
    <row r="15" spans="2:12" s="18" customFormat="1" ht="11.25">
      <c r="B15" s="29"/>
      <c r="C15" s="24" t="str">
        <f>IF(L13&gt;0," ",IF(I13&gt;4,kriter!B20,IF(I13&gt;2,kriter!B24,IF(I13&lt;3,kriter!B28," "))))</f>
        <v>        Bilinçli çalışmak ve öğrendiğini kullanmak konusunda önemli eksikleriniz olduğu görülmektedir. Neyi, niçin öğrendiğinizi</v>
      </c>
      <c r="D15" s="24"/>
      <c r="E15" s="24"/>
      <c r="F15" s="24"/>
      <c r="G15" s="24"/>
      <c r="H15" s="25"/>
      <c r="I15" s="24"/>
      <c r="J15" s="24"/>
      <c r="K15" s="24"/>
      <c r="L15" s="24"/>
    </row>
    <row r="16" spans="2:12" s="18" customFormat="1" ht="11.25">
      <c r="B16" s="29"/>
      <c r="C16" s="24" t="str">
        <f>IF(L13&gt;0,"      ! !  YORUM İÇİN BU BÖLÜMÜN İLGİLİ SORULARINA EKSİKSİZ ve HATASIZ YANIT VERİLMİŞ OLMASI GEREKMEKTEDİR ! !",IF(I13&gt;4,kriter!B21,IF(I13&gt;2,kriter!B25,IF(I13&lt;3,kriter!B29," "))))</f>
        <v>bilmediğiniz, düzenli tekrarlar yapmadığınız için büyük ihtimalle okul hayatı size oldukça güç gelmektedir. Düzenli tekrar ve</v>
      </c>
      <c r="D16" s="24"/>
      <c r="E16" s="24"/>
      <c r="F16" s="24"/>
      <c r="G16" s="24"/>
      <c r="H16" s="25"/>
      <c r="I16" s="24"/>
      <c r="J16" s="24"/>
      <c r="K16" s="24"/>
      <c r="L16" s="24"/>
    </row>
    <row r="17" spans="2:12" s="18" customFormat="1" ht="11.25">
      <c r="B17" s="24"/>
      <c r="C17" s="24" t="str">
        <f>IF(L13&gt;0," ",IF(I13&gt;4,kriter!B22,IF(I13&gt;2,kriter!B26,IF(I13&lt;3,kriter!B30," "))))</f>
        <v>verimli ders çalışma yollarını öğrenmeniz okul başarınızı yükseltmek için büyük önem taşımaktadır.</v>
      </c>
      <c r="D17" s="24"/>
      <c r="E17" s="24"/>
      <c r="F17" s="24"/>
      <c r="G17" s="24"/>
      <c r="H17" s="24"/>
      <c r="I17" s="24"/>
      <c r="J17" s="24"/>
      <c r="K17" s="24"/>
      <c r="L17" s="24"/>
    </row>
    <row r="18" spans="2:12" s="18" customFormat="1" ht="11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s="18" customFormat="1" ht="11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s="18" customFormat="1" ht="12.75">
      <c r="B20" s="31" t="s">
        <v>63</v>
      </c>
      <c r="C20" s="32" t="s">
        <v>476</v>
      </c>
      <c r="D20" s="24"/>
      <c r="E20" s="24"/>
      <c r="F20" s="24"/>
      <c r="G20" s="24"/>
      <c r="H20" s="40" t="s">
        <v>60</v>
      </c>
      <c r="I20" s="41">
        <f>sorular!AA12</f>
        <v>4</v>
      </c>
      <c r="J20" s="41"/>
      <c r="K20" s="41" t="s">
        <v>27</v>
      </c>
      <c r="L20" s="41">
        <f>sorular!AB12</f>
        <v>0</v>
      </c>
    </row>
    <row r="21" spans="2:12" s="18" customFormat="1" ht="11.25">
      <c r="B21" s="29"/>
      <c r="C21" s="23"/>
      <c r="D21" s="24"/>
      <c r="E21" s="24"/>
      <c r="F21" s="24"/>
      <c r="G21" s="24"/>
      <c r="H21" s="25"/>
      <c r="I21" s="24"/>
      <c r="J21" s="24"/>
      <c r="K21" s="24"/>
      <c r="L21" s="24"/>
    </row>
    <row r="22" spans="2:12" s="18" customFormat="1" ht="11.25">
      <c r="B22" s="29"/>
      <c r="C22" s="24" t="str">
        <f>IF(L20&gt;0," ",IF(I20&gt;5,kriter!B33,IF(I20&gt;2,kriter!B36,IF(I20&lt;3,kriter!B39," "))))</f>
        <v>        Not tutmak ve dersi dinlemek konusunda bazı hatalarınız olduğu anlaşılmaktadır. Not tutma becerinizi geliştirir, bu konudaki</v>
      </c>
      <c r="D22" s="24"/>
      <c r="E22" s="24"/>
      <c r="F22" s="24"/>
      <c r="G22" s="24"/>
      <c r="H22" s="25"/>
      <c r="I22" s="24"/>
      <c r="J22" s="24"/>
      <c r="K22" s="24"/>
      <c r="L22" s="24"/>
    </row>
    <row r="23" spans="2:12" s="18" customFormat="1" ht="11.25">
      <c r="B23" s="29"/>
      <c r="C23" s="24" t="str">
        <f>IF(L20&gt;0,"      ! !  YORUM İÇİN BU BÖLÜMÜN İLGİLİ SORULARINA EKSİKSİZ ve HATASIZ YANIT VERİLMİŞ OLMASI GEREKMEKTEDİR ! !",IF(I20&gt;5,kriter!B34,IF(I20&gt;2,kriter!B37,IF(I20&lt;3,kriter!B40," "))))</f>
        <v>teknikleri öğrenirseniz verdiğiniz emeğin karşılığını fazlasıyla alırsınız.</v>
      </c>
      <c r="D23" s="24"/>
      <c r="E23" s="24"/>
      <c r="F23" s="24"/>
      <c r="G23" s="24"/>
      <c r="H23" s="25"/>
      <c r="I23" s="24"/>
      <c r="J23" s="24"/>
      <c r="K23" s="24"/>
      <c r="L23" s="24"/>
    </row>
    <row r="24" spans="2:12" s="18" customFormat="1" ht="11.25">
      <c r="B24" s="24"/>
      <c r="C24" s="27"/>
      <c r="D24" s="24"/>
      <c r="E24" s="24"/>
      <c r="F24" s="24"/>
      <c r="G24" s="24"/>
      <c r="H24" s="24"/>
      <c r="I24" s="24"/>
      <c r="J24" s="24"/>
      <c r="K24" s="24"/>
      <c r="L24" s="24"/>
    </row>
    <row r="25" spans="2:12" s="18" customFormat="1" ht="11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s="18" customFormat="1" ht="11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 s="18" customFormat="1" ht="12.75">
      <c r="B27" s="31" t="s">
        <v>64</v>
      </c>
      <c r="C27" s="32" t="s">
        <v>477</v>
      </c>
      <c r="D27" s="24"/>
      <c r="E27" s="24"/>
      <c r="F27" s="24"/>
      <c r="G27" s="24"/>
      <c r="H27" s="40" t="s">
        <v>60</v>
      </c>
      <c r="I27" s="41">
        <f>sorular!AA13</f>
        <v>4</v>
      </c>
      <c r="J27" s="41"/>
      <c r="K27" s="41" t="s">
        <v>27</v>
      </c>
      <c r="L27" s="41">
        <f>sorular!AB13</f>
        <v>0</v>
      </c>
    </row>
    <row r="28" spans="2:12" s="18" customFormat="1" ht="11.25">
      <c r="B28" s="24"/>
      <c r="C28" s="27"/>
      <c r="D28" s="24"/>
      <c r="E28" s="24"/>
      <c r="F28" s="24"/>
      <c r="G28" s="24"/>
      <c r="H28" s="24"/>
      <c r="I28" s="24"/>
      <c r="J28" s="24"/>
      <c r="K28" s="24"/>
      <c r="L28" s="24"/>
    </row>
    <row r="29" spans="2:12" s="18" customFormat="1" ht="11.25">
      <c r="B29" s="24"/>
      <c r="C29" s="24" t="str">
        <f>IF(L27&gt;0," ",IF(I27&gt;7,kriter!B44,IF(I27&gt;3,kriter!B48,IF(I27&lt;4,kriter!B52," "))))</f>
        <v>        Okurken önemli olanla olmayanı ayırmakta zaman zaman güçlük çektiğiniz ve bu sebeple değerli vaktinizden yeterince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2:12" s="18" customFormat="1" ht="11.25">
      <c r="B30" s="24"/>
      <c r="C30" s="24" t="str">
        <f>IF(L27&gt;0,"      ! !  YORUM İÇİN BU BÖLÜMÜN İLGİLİ SORULARINA EKSİKSİZ ve HATASIZ YANIT VERİLMİŞ OLMASI GEREKMEKTEDİR ! !",IF(I27&gt;7,kriter!B45,IF(I27&gt;3,kriter!B49,IF(I27&lt;4,kriter!B53," "))))</f>
        <v>yararlanamadığınız anlaşılmaktadır. Okuma hızınızı yükseltip, seçiciliğinizi artırabilirseniz okul başarınızda önemli gelişmeler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2:12" s="18" customFormat="1" ht="11.25">
      <c r="B31" s="24"/>
      <c r="C31" s="24" t="str">
        <f>IF(L27&gt;0," ",IF(I27&gt;7,kriter!B46,IF(I27&gt;3,kriter!B50,IF(I27&lt;4,kriter!B54," "))))</f>
        <v>olacaktır.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2:12" s="18" customFormat="1" ht="11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 s="18" customFormat="1" ht="11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2:12" s="18" customFormat="1" ht="12.75">
      <c r="B34" s="31" t="s">
        <v>65</v>
      </c>
      <c r="C34" s="32" t="s">
        <v>478</v>
      </c>
      <c r="D34" s="24"/>
      <c r="E34" s="24"/>
      <c r="F34" s="24"/>
      <c r="G34" s="24"/>
      <c r="H34" s="40" t="s">
        <v>60</v>
      </c>
      <c r="I34" s="41">
        <f>sorular!AA14</f>
        <v>4</v>
      </c>
      <c r="J34" s="41"/>
      <c r="K34" s="41" t="s">
        <v>27</v>
      </c>
      <c r="L34" s="41">
        <f>sorular!AB14</f>
        <v>0</v>
      </c>
    </row>
    <row r="35" spans="2:12" s="18" customFormat="1" ht="11.25">
      <c r="B35" s="29"/>
      <c r="C35" s="23"/>
      <c r="D35" s="24"/>
      <c r="E35" s="24"/>
      <c r="F35" s="24"/>
      <c r="G35" s="24"/>
      <c r="H35" s="25"/>
      <c r="I35" s="24"/>
      <c r="J35" s="24"/>
      <c r="K35" s="24"/>
      <c r="L35" s="24"/>
    </row>
    <row r="36" spans="2:12" s="18" customFormat="1" ht="11.25">
      <c r="B36" s="29"/>
      <c r="C36" s="24" t="str">
        <f>IF(L34&gt;0," ",IF(I34&gt;4,kriter!B57,IF(I34&gt;2,kriter!B61,IF(I34&lt;3,kriter!B65," "))))</f>
        <v>       Ödevlerinizi gereği gibi hazırlamak ve düzenlemekte zaman zaman güçlük çektiğiniz anlaşılmaktadır. Ödevlerinizi zamanında</v>
      </c>
      <c r="D36" s="24"/>
      <c r="E36" s="24"/>
      <c r="F36" s="24"/>
      <c r="G36" s="24"/>
      <c r="H36" s="25"/>
      <c r="I36" s="24"/>
      <c r="J36" s="24"/>
      <c r="K36" s="24"/>
      <c r="L36" s="24"/>
    </row>
    <row r="37" spans="2:12" s="18" customFormat="1" ht="11.25">
      <c r="B37" s="29"/>
      <c r="C37" s="24" t="str">
        <f>IF(L34&gt;0,"      ! !  YORUM İÇİN BU BÖLÜMÜN İLGİLİ SORULARINA EKSİKSİZ ve HATASIZ YANIT VERİLMİŞ OLMASI GEREKMEKTEDİR ! !",IF(I34&gt;4,kriter!B58,IF(I34&gt;2,kriter!B62,IF(I34&lt;3,kriter!B66," "))))</f>
        <v>ve yeterli çalışmayla yapmanız okul başarınızı artıracaktır.</v>
      </c>
      <c r="D37" s="24"/>
      <c r="E37" s="24"/>
      <c r="F37" s="24"/>
      <c r="G37" s="24"/>
      <c r="H37" s="25"/>
      <c r="I37" s="24"/>
      <c r="J37" s="24"/>
      <c r="K37" s="24"/>
      <c r="L37" s="24"/>
    </row>
    <row r="38" spans="2:12" s="18" customFormat="1" ht="11.25">
      <c r="B38" s="24"/>
      <c r="C38" s="24">
        <f>IF(L34&gt;0," ",IF(I34&gt;4,kriter!B59,IF(I34&gt;2,kriter!B63,IF(I34&lt;3,kriter!B67," "))))</f>
        <v>0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2:12" s="18" customFormat="1" ht="11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2:12" s="18" customFormat="1" ht="11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2" s="18" customFormat="1" ht="12.75">
      <c r="B41" s="31" t="s">
        <v>66</v>
      </c>
      <c r="C41" s="32" t="s">
        <v>479</v>
      </c>
      <c r="D41" s="24"/>
      <c r="E41" s="24"/>
      <c r="F41" s="24"/>
      <c r="G41" s="24"/>
      <c r="H41" s="40" t="s">
        <v>60</v>
      </c>
      <c r="I41" s="41">
        <f>sorular!AA15</f>
        <v>6</v>
      </c>
      <c r="J41" s="41"/>
      <c r="K41" s="41" t="s">
        <v>27</v>
      </c>
      <c r="L41" s="41">
        <f>sorular!AB15</f>
        <v>0</v>
      </c>
    </row>
    <row r="42" spans="2:12" s="18" customFormat="1" ht="11.25">
      <c r="B42" s="24"/>
      <c r="C42" s="27"/>
      <c r="D42" s="24"/>
      <c r="E42" s="24"/>
      <c r="F42" s="24"/>
      <c r="G42" s="24"/>
      <c r="H42" s="24"/>
      <c r="I42" s="24"/>
      <c r="J42" s="24"/>
      <c r="K42" s="24"/>
      <c r="L42" s="24"/>
    </row>
    <row r="43" spans="2:12" s="18" customFormat="1" ht="11.25">
      <c r="B43" s="24"/>
      <c r="C43" s="24" t="str">
        <f>IF(L41&gt;0," ",IF(I41&gt;4,kriter!B71,IF(I41&gt;2,kriter!B75,IF(I41&lt;3,kriter!B79," "))))</f>
        <v>        Okula karşı tutumunuzun çalışmayı, öğrenmeyi ve başarıyı güçleştirdiği görülmektedir. Sadece okulda değil hiçbir konuda</v>
      </c>
      <c r="D43" s="24"/>
      <c r="E43" s="24"/>
      <c r="F43" s="24"/>
      <c r="G43" s="24"/>
      <c r="H43" s="24"/>
      <c r="I43" s="24"/>
      <c r="J43" s="24"/>
      <c r="K43" s="24"/>
      <c r="L43" s="24"/>
    </row>
    <row r="44" spans="2:12" s="18" customFormat="1" ht="11.25">
      <c r="B44" s="24"/>
      <c r="C44" s="24" t="str">
        <f>IF(L41&gt;0,"      ! !  YORUM İÇİN BU BÖLÜMÜN İLGİLİ SORULARINA EKSİKSİZ ve HATASIZ YANIT VERİLMİŞ OLMASI GEREKMEKTEDİR ! !",IF(I41&gt;4,kriter!B72,IF(I41&gt;2,kriter!B76,IF(I41&lt;3,kriter!B80," "))))</f>
        <v>olumsuz bir tutumla olumlu bir sonuç elde edilmesi mümkün değildir. Okul, eğitim ve öğretmenlerle ilgili temel düşünce ve yakla-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2:12" s="18" customFormat="1" ht="11.25">
      <c r="B45" s="24"/>
      <c r="C45" s="24" t="str">
        <f>IF(L41&gt;0," ",IF(I41&gt;4,kriter!B73,IF(I41&gt;2,kriter!B77,IF(I41&lt;3,kriter!B81," "))))</f>
        <v>şımlarınızı gözden geçirmeniz, eğitime verdiğiniz yılların karşılığını alabilmeniz açısından hayati önem taşımaktadır.</v>
      </c>
      <c r="D45" s="24"/>
      <c r="E45" s="24"/>
      <c r="F45" s="24"/>
      <c r="G45" s="24"/>
      <c r="H45" s="24"/>
      <c r="I45" s="24"/>
      <c r="J45" s="24"/>
      <c r="K45" s="24"/>
      <c r="L45" s="24"/>
    </row>
    <row r="46" spans="2:12" s="18" customFormat="1" ht="11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s="18" customFormat="1" ht="11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2:12" s="18" customFormat="1" ht="12.75">
      <c r="B48" s="31" t="s">
        <v>67</v>
      </c>
      <c r="C48" s="32" t="s">
        <v>480</v>
      </c>
      <c r="D48" s="24"/>
      <c r="E48" s="24"/>
      <c r="F48" s="24"/>
      <c r="G48" s="24"/>
      <c r="H48" s="40" t="s">
        <v>60</v>
      </c>
      <c r="I48" s="41">
        <f>sorular!AA16</f>
        <v>8</v>
      </c>
      <c r="J48" s="41"/>
      <c r="K48" s="41" t="s">
        <v>27</v>
      </c>
      <c r="L48" s="41">
        <f>sorular!AB16</f>
        <v>0</v>
      </c>
    </row>
    <row r="49" spans="2:12" s="18" customFormat="1" ht="11.25">
      <c r="B49" s="24"/>
      <c r="C49" s="27"/>
      <c r="D49" s="24"/>
      <c r="E49" s="24"/>
      <c r="F49" s="24"/>
      <c r="G49" s="24"/>
      <c r="H49" s="24"/>
      <c r="I49" s="24"/>
      <c r="J49" s="24"/>
      <c r="K49" s="24"/>
      <c r="L49" s="24"/>
    </row>
    <row r="50" spans="2:12" s="18" customFormat="1" ht="11.25">
      <c r="B50" s="24"/>
      <c r="C50" s="24" t="str">
        <f>IF(L48&gt;0," ",IF(I48&gt;7,kriter!B84,IF(I48&gt;3,kriter!B89,IF(I48&lt;4,kriter!B94," "))))</f>
        <v>        Sınavlarda başarılı olmanın, sınav öncesinde başlayan ve sınavda da devam eden bir işlemler dizisi olduğunun farkında</v>
      </c>
      <c r="D50" s="24"/>
      <c r="E50" s="24"/>
      <c r="F50" s="24"/>
      <c r="G50" s="24"/>
      <c r="H50" s="24"/>
      <c r="I50" s="24"/>
      <c r="J50" s="24"/>
      <c r="K50" s="24"/>
      <c r="L50" s="24"/>
    </row>
    <row r="51" spans="2:12" s="18" customFormat="1" ht="11.25">
      <c r="B51" s="24"/>
      <c r="C51" s="24" t="str">
        <f>IF(L48&gt;0,"      ! !  YORUM İÇİN BU BÖLÜMÜN İLGİLİ SORULARINA EKSİKSİZ ve HATASIZ YANIT VERİLMİŞ OLMASI GEREKMEKTEDİR ! !",IF(I48&gt;7,kriter!B85,IF(I48&gt;3,kriter!B90,IF(I48&lt;4,kriter!B95," "))))</f>
        <v>değilsiniz. Eğer zaman zaman çalıştığınız ölçüde başarılı olmadığınızdan yakınıyorsanız muhtemelen başarısızlığınızın arkasındaki</v>
      </c>
      <c r="D51" s="24"/>
      <c r="E51" s="24"/>
      <c r="F51" s="24"/>
      <c r="G51" s="24"/>
      <c r="H51" s="24"/>
      <c r="I51" s="24"/>
      <c r="J51" s="24"/>
      <c r="K51" s="24"/>
      <c r="L51" s="24"/>
    </row>
    <row r="52" spans="2:12" s="18" customFormat="1" ht="11.25">
      <c r="B52" s="24"/>
      <c r="C52" s="24" t="str">
        <f>IF(L48&gt;0," ",IF(I48&gt;7,kriter!B86,IF(I48&gt;3,kriter!B91,IF(I48&lt;4,kriter!B96," "))))</f>
        <v>sebeplerin başında sınava hazırlanma teknik ve sınav taktiklerini yeterince bilmemek veya uygulamamak yatmaktadır. 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2:12" s="18" customFormat="1" ht="11.25">
      <c r="B53" s="24"/>
      <c r="C53" s="24" t="str">
        <f>IF(L48&gt;0," ",IF(I48&gt;7,kriter!B87,IF(I48&gt;3,kriter!B92,IF(I48&lt;4,kriter!B97," "))))</f>
        <v>Bu eksikliğinizi gidermeniz, çalışmanızın karşılığını alabilmek için ön şarttır.</v>
      </c>
      <c r="D53" s="24"/>
      <c r="E53" s="24"/>
      <c r="F53" s="24"/>
      <c r="G53" s="24"/>
      <c r="H53" s="24"/>
      <c r="I53" s="24"/>
      <c r="J53" s="24"/>
      <c r="K53" s="24"/>
      <c r="L53" s="24"/>
    </row>
    <row r="54" spans="2:12" s="18" customFormat="1" ht="11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s="18" customFormat="1" ht="11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4"/>
    </row>
    <row r="56" spans="2:12" s="18" customFormat="1" ht="1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18" customFormat="1" ht="12">
      <c r="A57" s="37" t="s">
        <v>24</v>
      </c>
      <c r="D57" s="67" t="str">
        <f>sorular!C84</f>
        <v>Sercan DOĞAN</v>
      </c>
      <c r="E57" s="67"/>
      <c r="F57" s="67"/>
      <c r="G57" s="39">
        <f ca="1">TODAY()</f>
        <v>36966</v>
      </c>
      <c r="H57" s="24"/>
      <c r="I57" s="24"/>
      <c r="J57" s="24"/>
      <c r="K57" s="24"/>
      <c r="L57" s="24"/>
    </row>
    <row r="58" spans="1:12" s="18" customFormat="1" ht="12.75">
      <c r="A58" s="38" t="s">
        <v>25</v>
      </c>
      <c r="D58" s="68" t="str">
        <f>sorular!E83</f>
        <v>11/C</v>
      </c>
      <c r="E58" s="68"/>
      <c r="F58" s="68"/>
      <c r="G58" s="63"/>
      <c r="H58" s="63"/>
      <c r="I58" s="24"/>
      <c r="J58" s="24"/>
      <c r="K58" s="24"/>
      <c r="L58" s="24"/>
    </row>
    <row r="59" spans="1:12" s="18" customFormat="1" ht="11.25">
      <c r="A59" s="37" t="s">
        <v>26</v>
      </c>
      <c r="D59" s="69">
        <f>sorular!E84</f>
        <v>2547</v>
      </c>
      <c r="E59" s="68"/>
      <c r="F59" s="68"/>
      <c r="G59" s="24"/>
      <c r="H59" s="24"/>
      <c r="I59" s="24"/>
      <c r="J59" s="24"/>
      <c r="K59" s="24"/>
      <c r="L59" s="24"/>
    </row>
    <row r="60" spans="2:12" s="18" customFormat="1" ht="11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12" s="18" customFormat="1" ht="11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2:12" s="18" customFormat="1" ht="11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12" s="18" customFormat="1" ht="11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12" s="18" customFormat="1" ht="11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s="18" customFormat="1" ht="11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s="18" customFormat="1" ht="11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s="18" customFormat="1" ht="11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s="18" customFormat="1" ht="11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s="18" customFormat="1" ht="11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s="18" customFormat="1" ht="11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s="18" customFormat="1" ht="11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s="18" customFormat="1" ht="11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s="18" customFormat="1" ht="11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s="18" customFormat="1" ht="11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s="18" customFormat="1" ht="11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s="18" customFormat="1" ht="11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s="18" customFormat="1" ht="11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s="18" customFormat="1" ht="11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s="18" customFormat="1" ht="11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s="18" customFormat="1" ht="11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s="18" customFormat="1" ht="11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s="18" customFormat="1" ht="11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s="18" customFormat="1" ht="11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s="18" customFormat="1" ht="11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s="18" customFormat="1" ht="11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s="18" customFormat="1" ht="11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s="18" customFormat="1" ht="11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s="18" customFormat="1" ht="11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s="18" customFormat="1" ht="11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s="18" customFormat="1" ht="11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s="18" customFormat="1" ht="11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2:12" s="18" customFormat="1" ht="11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12" s="18" customFormat="1" ht="11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12" s="18" customFormat="1" ht="11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s="18" customFormat="1" ht="11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s="18" customFormat="1" ht="11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2:12" s="18" customFormat="1" ht="11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2:12" s="18" customFormat="1" ht="11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2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2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2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2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2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</sheetData>
  <sheetProtection password="CC0B" sheet="1" objects="1" scenarios="1"/>
  <mergeCells count="2">
    <mergeCell ref="G58:H58"/>
    <mergeCell ref="D57:F57"/>
  </mergeCells>
  <printOptions horizontalCentered="1"/>
  <pageMargins left="0.35433070866141736" right="0.35433070866141736" top="0.984251968503937" bottom="0.984251968503937" header="0.5118110236220472" footer="0.5118110236220472"/>
  <pageSetup horizontalDpi="240" verticalDpi="240" orientation="portrait" paperSize="9" r:id="rId7"/>
  <drawing r:id="rId6"/>
  <legacyDrawing r:id="rId5"/>
  <oleObjects>
    <oleObject progId="Paint.Picture" shapeId="853141" r:id="rId1"/>
    <oleObject progId="Paint.Picture" shapeId="871474" r:id="rId2"/>
    <oleObject progId="Paint.Picture" shapeId="892751" r:id="rId3"/>
    <oleObject progId="Paint.Picture" shapeId="893956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2:B95"/>
  <sheetViews>
    <sheetView showGridLines="0" workbookViewId="0" topLeftCell="A1">
      <selection activeCell="F15" sqref="F15"/>
    </sheetView>
  </sheetViews>
  <sheetFormatPr defaultColWidth="9.00390625" defaultRowHeight="12.75"/>
  <cols>
    <col min="1" max="1" width="2.375" style="18" bestFit="1" customWidth="1"/>
    <col min="2" max="16384" width="9.125" style="18" customWidth="1"/>
  </cols>
  <sheetData>
    <row r="1" ht="12"/>
    <row r="2" spans="1:2" ht="12">
      <c r="A2" s="19" t="s">
        <v>469</v>
      </c>
      <c r="B2" s="20" t="s">
        <v>481</v>
      </c>
    </row>
    <row r="3" ht="11.25">
      <c r="B3" s="21" t="s">
        <v>485</v>
      </c>
    </row>
    <row r="4" ht="11.25">
      <c r="B4" s="18" t="s">
        <v>499</v>
      </c>
    </row>
    <row r="5" ht="11.25">
      <c r="B5" s="18" t="s">
        <v>500</v>
      </c>
    </row>
    <row r="6" ht="11.25">
      <c r="B6" s="18" t="s">
        <v>501</v>
      </c>
    </row>
    <row r="7" ht="11.25">
      <c r="B7" s="18" t="s">
        <v>502</v>
      </c>
    </row>
    <row r="8" ht="11.25">
      <c r="B8" s="21" t="s">
        <v>486</v>
      </c>
    </row>
    <row r="9" ht="11.25">
      <c r="B9" s="18" t="s">
        <v>503</v>
      </c>
    </row>
    <row r="10" ht="11.25">
      <c r="B10" s="18" t="s">
        <v>504</v>
      </c>
    </row>
    <row r="11" ht="11.25">
      <c r="B11" s="18" t="s">
        <v>505</v>
      </c>
    </row>
    <row r="13" ht="11.25">
      <c r="B13" s="21" t="s">
        <v>487</v>
      </c>
    </row>
    <row r="14" ht="11.25">
      <c r="B14" s="18" t="s">
        <v>506</v>
      </c>
    </row>
    <row r="15" ht="11.25">
      <c r="B15" s="18" t="s">
        <v>507</v>
      </c>
    </row>
    <row r="16" ht="11.25">
      <c r="B16" s="18" t="s">
        <v>508</v>
      </c>
    </row>
    <row r="18" spans="1:2" ht="11.25">
      <c r="A18" s="19" t="s">
        <v>470</v>
      </c>
      <c r="B18" s="20" t="s">
        <v>475</v>
      </c>
    </row>
    <row r="19" ht="11.25">
      <c r="B19" s="22" t="s">
        <v>486</v>
      </c>
    </row>
    <row r="20" ht="11.25">
      <c r="B20" s="18" t="s">
        <v>509</v>
      </c>
    </row>
    <row r="21" ht="11.25">
      <c r="B21" s="18" t="s">
        <v>510</v>
      </c>
    </row>
    <row r="22" ht="11.25">
      <c r="B22" s="18" t="s">
        <v>511</v>
      </c>
    </row>
    <row r="23" ht="11.25">
      <c r="B23" s="22" t="s">
        <v>488</v>
      </c>
    </row>
    <row r="24" ht="11.25">
      <c r="B24" s="18" t="s">
        <v>512</v>
      </c>
    </row>
    <row r="25" ht="11.25">
      <c r="B25" s="18" t="s">
        <v>513</v>
      </c>
    </row>
    <row r="27" ht="11.25">
      <c r="B27" s="22" t="s">
        <v>489</v>
      </c>
    </row>
    <row r="28" ht="11.25">
      <c r="B28" s="18" t="s">
        <v>514</v>
      </c>
    </row>
    <row r="29" ht="11.25">
      <c r="B29" s="18" t="s">
        <v>515</v>
      </c>
    </row>
    <row r="31" spans="1:2" ht="11.25">
      <c r="A31" s="19" t="s">
        <v>471</v>
      </c>
      <c r="B31" s="20" t="s">
        <v>476</v>
      </c>
    </row>
    <row r="32" ht="11.25">
      <c r="B32" s="22" t="s">
        <v>490</v>
      </c>
    </row>
    <row r="33" ht="11.25">
      <c r="B33" s="18" t="s">
        <v>516</v>
      </c>
    </row>
    <row r="34" ht="11.25">
      <c r="B34" s="18" t="s">
        <v>517</v>
      </c>
    </row>
    <row r="35" ht="11.25">
      <c r="B35" s="22" t="s">
        <v>491</v>
      </c>
    </row>
    <row r="36" ht="11.25">
      <c r="B36" s="18" t="s">
        <v>518</v>
      </c>
    </row>
    <row r="37" ht="11.25">
      <c r="B37" s="18" t="s">
        <v>519</v>
      </c>
    </row>
    <row r="38" ht="11.25">
      <c r="B38" s="22" t="s">
        <v>489</v>
      </c>
    </row>
    <row r="39" ht="11.25">
      <c r="B39" s="18" t="s">
        <v>58</v>
      </c>
    </row>
    <row r="40" ht="11.25">
      <c r="B40" s="18" t="s">
        <v>59</v>
      </c>
    </row>
    <row r="42" spans="1:2" ht="11.25">
      <c r="A42" s="19" t="s">
        <v>69</v>
      </c>
      <c r="B42" s="20" t="s">
        <v>477</v>
      </c>
    </row>
    <row r="43" ht="11.25">
      <c r="B43" s="22" t="s">
        <v>492</v>
      </c>
    </row>
    <row r="44" ht="11.25">
      <c r="B44" s="18" t="s">
        <v>520</v>
      </c>
    </row>
    <row r="45" ht="11.25">
      <c r="B45" s="18" t="s">
        <v>521</v>
      </c>
    </row>
    <row r="46" ht="11.25">
      <c r="B46" s="18" t="s">
        <v>28</v>
      </c>
    </row>
    <row r="47" ht="11.25">
      <c r="B47" s="22" t="s">
        <v>493</v>
      </c>
    </row>
    <row r="48" ht="11.25">
      <c r="B48" s="18" t="s">
        <v>29</v>
      </c>
    </row>
    <row r="49" ht="11.25">
      <c r="B49" s="18" t="s">
        <v>30</v>
      </c>
    </row>
    <row r="50" ht="11.25">
      <c r="B50" s="18" t="s">
        <v>31</v>
      </c>
    </row>
    <row r="51" ht="11.25">
      <c r="B51" s="22" t="s">
        <v>494</v>
      </c>
    </row>
    <row r="52" ht="11.25">
      <c r="B52" s="18" t="s">
        <v>32</v>
      </c>
    </row>
    <row r="53" ht="11.25">
      <c r="B53" s="18" t="s">
        <v>33</v>
      </c>
    </row>
    <row r="55" spans="1:2" ht="11.25">
      <c r="A55" s="19" t="s">
        <v>472</v>
      </c>
      <c r="B55" s="20" t="s">
        <v>478</v>
      </c>
    </row>
    <row r="56" ht="11.25">
      <c r="B56" s="22" t="s">
        <v>495</v>
      </c>
    </row>
    <row r="57" ht="11.25">
      <c r="B57" s="18" t="s">
        <v>35</v>
      </c>
    </row>
    <row r="58" ht="11.25">
      <c r="B58" s="18" t="s">
        <v>36</v>
      </c>
    </row>
    <row r="59" ht="11.25">
      <c r="B59" s="18" t="s">
        <v>37</v>
      </c>
    </row>
    <row r="60" ht="11.25">
      <c r="B60" s="22" t="s">
        <v>488</v>
      </c>
    </row>
    <row r="61" ht="11.25">
      <c r="B61" s="18" t="s">
        <v>38</v>
      </c>
    </row>
    <row r="62" ht="11.25">
      <c r="B62" s="18" t="s">
        <v>39</v>
      </c>
    </row>
    <row r="64" ht="11.25">
      <c r="B64" s="22" t="s">
        <v>489</v>
      </c>
    </row>
    <row r="65" ht="11.25">
      <c r="B65" s="18" t="s">
        <v>40</v>
      </c>
    </row>
    <row r="66" ht="11.25">
      <c r="B66" s="18" t="s">
        <v>41</v>
      </c>
    </row>
    <row r="67" ht="11.25">
      <c r="B67" s="18" t="s">
        <v>42</v>
      </c>
    </row>
    <row r="69" spans="1:2" ht="11.25">
      <c r="A69" s="19" t="s">
        <v>473</v>
      </c>
      <c r="B69" s="20" t="s">
        <v>479</v>
      </c>
    </row>
    <row r="70" ht="11.25">
      <c r="B70" s="22" t="s">
        <v>496</v>
      </c>
    </row>
    <row r="71" ht="11.25">
      <c r="B71" s="18" t="s">
        <v>43</v>
      </c>
    </row>
    <row r="72" ht="11.25">
      <c r="B72" s="18" t="s">
        <v>44</v>
      </c>
    </row>
    <row r="73" ht="11.25">
      <c r="B73" s="18" t="s">
        <v>45</v>
      </c>
    </row>
    <row r="74" ht="11.25">
      <c r="B74" s="22" t="s">
        <v>488</v>
      </c>
    </row>
    <row r="75" ht="11.25">
      <c r="B75" s="18" t="s">
        <v>46</v>
      </c>
    </row>
    <row r="76" ht="11.25">
      <c r="B76" s="18" t="s">
        <v>47</v>
      </c>
    </row>
    <row r="78" ht="11.25">
      <c r="B78" s="22" t="s">
        <v>489</v>
      </c>
    </row>
    <row r="79" ht="11.25">
      <c r="B79" s="18" t="s">
        <v>48</v>
      </c>
    </row>
    <row r="80" ht="11.25">
      <c r="B80" s="18" t="s">
        <v>49</v>
      </c>
    </row>
    <row r="82" spans="1:2" ht="11.25">
      <c r="A82" s="19" t="s">
        <v>474</v>
      </c>
      <c r="B82" s="20" t="s">
        <v>480</v>
      </c>
    </row>
    <row r="83" ht="11.25">
      <c r="B83" s="22" t="s">
        <v>497</v>
      </c>
    </row>
    <row r="84" ht="11.25">
      <c r="B84" s="18" t="s">
        <v>50</v>
      </c>
    </row>
    <row r="85" ht="11.25">
      <c r="B85" s="18" t="s">
        <v>51</v>
      </c>
    </row>
    <row r="86" ht="11.25">
      <c r="B86" s="18" t="s">
        <v>53</v>
      </c>
    </row>
    <row r="87" ht="11.25">
      <c r="B87" s="18" t="s">
        <v>52</v>
      </c>
    </row>
    <row r="88" ht="11.25">
      <c r="B88" s="22" t="s">
        <v>493</v>
      </c>
    </row>
    <row r="89" ht="11.25">
      <c r="B89" s="18" t="s">
        <v>54</v>
      </c>
    </row>
    <row r="90" ht="11.25">
      <c r="B90" s="18" t="s">
        <v>55</v>
      </c>
    </row>
    <row r="93" ht="11.25">
      <c r="B93" s="22" t="s">
        <v>494</v>
      </c>
    </row>
    <row r="94" ht="11.25">
      <c r="B94" s="18" t="s">
        <v>56</v>
      </c>
    </row>
    <row r="95" ht="11.25">
      <c r="B95" s="18" t="s">
        <v>57</v>
      </c>
    </row>
  </sheetData>
  <sheetProtection password="CC0B" sheet="1" objects="1" scenarios="1"/>
  <printOptions/>
  <pageMargins left="0.5511811023622047" right="0.5511811023622047" top="0.984251968503937" bottom="0.984251968503937" header="0.5118110236220472" footer="0.5118110236220472"/>
  <pageSetup horizontalDpi="240" verticalDpi="24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K264"/>
  <sheetViews>
    <sheetView showGridLines="0" workbookViewId="0" topLeftCell="A1">
      <selection activeCell="A4" sqref="A4"/>
    </sheetView>
  </sheetViews>
  <sheetFormatPr defaultColWidth="9.00390625" defaultRowHeight="12.75"/>
  <cols>
    <col min="1" max="8" width="9.125" style="18" customWidth="1"/>
    <col min="9" max="9" width="6.875" style="18" customWidth="1"/>
    <col min="10" max="10" width="5.00390625" style="18" customWidth="1"/>
    <col min="11" max="11" width="4.00390625" style="18" customWidth="1"/>
    <col min="12" max="16384" width="9.125" style="18" customWidth="1"/>
  </cols>
  <sheetData>
    <row r="1" spans="1:11" ht="12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ht="12"/>
    <row r="3" ht="12.75">
      <c r="A3" s="35" t="s">
        <v>531</v>
      </c>
    </row>
    <row r="4" ht="11.25">
      <c r="A4" s="18" t="s">
        <v>533</v>
      </c>
    </row>
    <row r="5" ht="11.25">
      <c r="A5" s="18" t="s">
        <v>532</v>
      </c>
    </row>
    <row r="6" ht="11.25">
      <c r="I6" s="20" t="s">
        <v>23</v>
      </c>
    </row>
    <row r="7" spans="1:11" ht="11.25">
      <c r="A7" s="23" t="s">
        <v>20</v>
      </c>
      <c r="B7" s="24"/>
      <c r="C7" s="24"/>
      <c r="D7" s="24"/>
      <c r="E7" s="24"/>
      <c r="F7" s="23" t="s">
        <v>21</v>
      </c>
      <c r="G7" s="24"/>
      <c r="H7" s="23" t="s">
        <v>22</v>
      </c>
      <c r="I7" s="24"/>
      <c r="J7" s="24"/>
      <c r="K7" s="24"/>
    </row>
    <row r="8" spans="1:11" ht="11.25">
      <c r="A8" s="36"/>
      <c r="B8" s="26"/>
      <c r="C8" s="26"/>
      <c r="D8" s="26"/>
      <c r="E8" s="26"/>
      <c r="F8" s="36"/>
      <c r="G8" s="26"/>
      <c r="H8" s="36"/>
      <c r="I8" s="26"/>
      <c r="J8" s="26"/>
      <c r="K8" s="26"/>
    </row>
    <row r="9" spans="10:11" ht="11.25">
      <c r="J9" s="19" t="s">
        <v>69</v>
      </c>
      <c r="K9" s="19" t="s">
        <v>70</v>
      </c>
    </row>
    <row r="10" spans="1:11" ht="11.25">
      <c r="A10" s="18" t="s">
        <v>72</v>
      </c>
      <c r="J10" s="33" t="s">
        <v>71</v>
      </c>
      <c r="K10" s="33" t="s">
        <v>71</v>
      </c>
    </row>
    <row r="11" spans="1:11" ht="11.25">
      <c r="A11" s="18" t="s">
        <v>73</v>
      </c>
      <c r="J11" s="33" t="s">
        <v>71</v>
      </c>
      <c r="K11" s="33" t="s">
        <v>71</v>
      </c>
    </row>
    <row r="12" spans="1:11" ht="11.25">
      <c r="A12" s="18" t="s">
        <v>74</v>
      </c>
      <c r="J12" s="33" t="s">
        <v>71</v>
      </c>
      <c r="K12" s="33" t="s">
        <v>71</v>
      </c>
    </row>
    <row r="13" spans="1:11" ht="11.25">
      <c r="A13" s="18" t="s">
        <v>75</v>
      </c>
      <c r="J13" s="33" t="s">
        <v>71</v>
      </c>
      <c r="K13" s="33" t="s">
        <v>71</v>
      </c>
    </row>
    <row r="14" spans="1:11" ht="11.25">
      <c r="A14" s="18" t="s">
        <v>76</v>
      </c>
      <c r="J14" s="33" t="s">
        <v>71</v>
      </c>
      <c r="K14" s="33" t="s">
        <v>71</v>
      </c>
    </row>
    <row r="15" spans="1:11" ht="11.25">
      <c r="A15" s="18" t="s">
        <v>77</v>
      </c>
      <c r="J15" s="33" t="s">
        <v>71</v>
      </c>
      <c r="K15" s="33" t="s">
        <v>71</v>
      </c>
    </row>
    <row r="16" spans="1:11" ht="11.25">
      <c r="A16" s="18" t="s">
        <v>78</v>
      </c>
      <c r="J16" s="33" t="s">
        <v>71</v>
      </c>
      <c r="K16" s="33" t="s">
        <v>71</v>
      </c>
    </row>
    <row r="17" spans="1:11" ht="11.25">
      <c r="A17" s="18" t="s">
        <v>79</v>
      </c>
      <c r="J17" s="33" t="s">
        <v>71</v>
      </c>
      <c r="K17" s="33" t="s">
        <v>71</v>
      </c>
    </row>
    <row r="18" spans="1:11" ht="11.25">
      <c r="A18" s="18" t="s">
        <v>80</v>
      </c>
      <c r="J18" s="33" t="s">
        <v>71</v>
      </c>
      <c r="K18" s="33" t="s">
        <v>71</v>
      </c>
    </row>
    <row r="19" spans="1:11" ht="11.25">
      <c r="A19" s="18" t="s">
        <v>81</v>
      </c>
      <c r="J19" s="33" t="s">
        <v>71</v>
      </c>
      <c r="K19" s="33" t="s">
        <v>71</v>
      </c>
    </row>
    <row r="20" spans="1:11" ht="11.25">
      <c r="A20" s="18" t="s">
        <v>82</v>
      </c>
      <c r="J20" s="33" t="s">
        <v>71</v>
      </c>
      <c r="K20" s="33" t="s">
        <v>71</v>
      </c>
    </row>
    <row r="21" spans="1:11" ht="11.25">
      <c r="A21" s="18" t="s">
        <v>83</v>
      </c>
      <c r="J21" s="33" t="s">
        <v>71</v>
      </c>
      <c r="K21" s="33" t="s">
        <v>71</v>
      </c>
    </row>
    <row r="22" spans="1:11" ht="11.25">
      <c r="A22" s="18" t="s">
        <v>84</v>
      </c>
      <c r="J22" s="33" t="s">
        <v>71</v>
      </c>
      <c r="K22" s="33" t="s">
        <v>71</v>
      </c>
    </row>
    <row r="23" spans="1:11" ht="11.25">
      <c r="A23" s="18" t="s">
        <v>85</v>
      </c>
      <c r="J23" s="33" t="s">
        <v>71</v>
      </c>
      <c r="K23" s="33" t="s">
        <v>71</v>
      </c>
    </row>
    <row r="24" spans="1:11" ht="11.25">
      <c r="A24" s="18" t="s">
        <v>300</v>
      </c>
      <c r="J24" s="33" t="s">
        <v>71</v>
      </c>
      <c r="K24" s="33" t="s">
        <v>71</v>
      </c>
    </row>
    <row r="25" spans="1:11" ht="11.25">
      <c r="A25" s="18" t="s">
        <v>86</v>
      </c>
      <c r="J25" s="33" t="s">
        <v>71</v>
      </c>
      <c r="K25" s="33" t="s">
        <v>71</v>
      </c>
    </row>
    <row r="26" spans="1:11" ht="11.25">
      <c r="A26" s="18" t="s">
        <v>524</v>
      </c>
      <c r="J26" s="33"/>
      <c r="K26" s="33"/>
    </row>
    <row r="27" spans="1:11" ht="11.25">
      <c r="A27" s="18" t="s">
        <v>523</v>
      </c>
      <c r="J27" s="33" t="s">
        <v>71</v>
      </c>
      <c r="K27" s="33" t="s">
        <v>71</v>
      </c>
    </row>
    <row r="28" spans="1:11" ht="11.25">
      <c r="A28" s="18" t="s">
        <v>301</v>
      </c>
      <c r="J28" s="33" t="s">
        <v>71</v>
      </c>
      <c r="K28" s="33" t="s">
        <v>71</v>
      </c>
    </row>
    <row r="29" spans="1:11" ht="11.25">
      <c r="A29" s="18" t="s">
        <v>449</v>
      </c>
      <c r="J29" s="33" t="s">
        <v>71</v>
      </c>
      <c r="K29" s="33" t="s">
        <v>71</v>
      </c>
    </row>
    <row r="30" spans="1:11" ht="11.25">
      <c r="A30" s="18" t="s">
        <v>87</v>
      </c>
      <c r="J30" s="33" t="s">
        <v>71</v>
      </c>
      <c r="K30" s="33" t="s">
        <v>71</v>
      </c>
    </row>
    <row r="31" spans="1:11" ht="11.25">
      <c r="A31" s="18" t="s">
        <v>88</v>
      </c>
      <c r="J31" s="33" t="s">
        <v>71</v>
      </c>
      <c r="K31" s="33" t="s">
        <v>71</v>
      </c>
    </row>
    <row r="32" spans="1:11" ht="11.25">
      <c r="A32" s="18" t="s">
        <v>526</v>
      </c>
      <c r="J32" s="33"/>
      <c r="K32" s="33"/>
    </row>
    <row r="33" spans="1:11" ht="11.25">
      <c r="A33" s="18" t="s">
        <v>525</v>
      </c>
      <c r="J33" s="33" t="s">
        <v>71</v>
      </c>
      <c r="K33" s="33" t="s">
        <v>71</v>
      </c>
    </row>
    <row r="34" spans="1:11" ht="11.25">
      <c r="A34" s="18" t="s">
        <v>89</v>
      </c>
      <c r="J34" s="33" t="s">
        <v>71</v>
      </c>
      <c r="K34" s="33" t="s">
        <v>71</v>
      </c>
    </row>
    <row r="35" spans="1:11" ht="11.25">
      <c r="A35" s="18" t="s">
        <v>302</v>
      </c>
      <c r="J35" s="33" t="s">
        <v>71</v>
      </c>
      <c r="K35" s="33" t="s">
        <v>71</v>
      </c>
    </row>
    <row r="36" spans="1:11" ht="11.25">
      <c r="A36" s="18" t="s">
        <v>90</v>
      </c>
      <c r="J36" s="33"/>
      <c r="K36" s="33"/>
    </row>
    <row r="37" spans="1:11" ht="11.25">
      <c r="A37" s="18" t="s">
        <v>91</v>
      </c>
      <c r="J37" s="33" t="s">
        <v>71</v>
      </c>
      <c r="K37" s="33" t="s">
        <v>71</v>
      </c>
    </row>
    <row r="38" spans="1:11" ht="11.25">
      <c r="A38" s="18" t="s">
        <v>92</v>
      </c>
      <c r="J38" s="33" t="s">
        <v>71</v>
      </c>
      <c r="K38" s="33" t="s">
        <v>71</v>
      </c>
    </row>
    <row r="39" spans="1:11" ht="11.25">
      <c r="A39" s="18" t="s">
        <v>93</v>
      </c>
      <c r="J39" s="33" t="s">
        <v>71</v>
      </c>
      <c r="K39" s="33" t="s">
        <v>71</v>
      </c>
    </row>
    <row r="40" spans="1:11" ht="11.25">
      <c r="A40" s="18" t="s">
        <v>94</v>
      </c>
      <c r="J40" s="33" t="s">
        <v>71</v>
      </c>
      <c r="K40" s="33" t="s">
        <v>71</v>
      </c>
    </row>
    <row r="41" spans="1:11" ht="11.25">
      <c r="A41" s="18" t="s">
        <v>95</v>
      </c>
      <c r="J41" s="33" t="s">
        <v>71</v>
      </c>
      <c r="K41" s="33" t="s">
        <v>71</v>
      </c>
    </row>
    <row r="42" spans="1:11" ht="11.25">
      <c r="A42" s="18" t="s">
        <v>96</v>
      </c>
      <c r="J42" s="33" t="s">
        <v>71</v>
      </c>
      <c r="K42" s="33" t="s">
        <v>71</v>
      </c>
    </row>
    <row r="43" spans="1:11" ht="11.25">
      <c r="A43" s="18" t="s">
        <v>97</v>
      </c>
      <c r="J43" s="33" t="s">
        <v>71</v>
      </c>
      <c r="K43" s="33" t="s">
        <v>71</v>
      </c>
    </row>
    <row r="44" spans="1:11" ht="11.25">
      <c r="A44" s="18" t="s">
        <v>98</v>
      </c>
      <c r="J44" s="33" t="s">
        <v>71</v>
      </c>
      <c r="K44" s="33" t="s">
        <v>71</v>
      </c>
    </row>
    <row r="45" spans="1:11" ht="11.25">
      <c r="A45" s="18" t="s">
        <v>99</v>
      </c>
      <c r="J45" s="33" t="s">
        <v>71</v>
      </c>
      <c r="K45" s="33" t="s">
        <v>71</v>
      </c>
    </row>
    <row r="46" spans="1:11" ht="11.25">
      <c r="A46" s="18" t="s">
        <v>100</v>
      </c>
      <c r="J46" s="33" t="s">
        <v>71</v>
      </c>
      <c r="K46" s="33" t="s">
        <v>71</v>
      </c>
    </row>
    <row r="47" spans="1:11" ht="11.25">
      <c r="A47" s="18" t="s">
        <v>101</v>
      </c>
      <c r="J47" s="33" t="s">
        <v>71</v>
      </c>
      <c r="K47" s="33" t="s">
        <v>71</v>
      </c>
    </row>
    <row r="48" spans="1:11" ht="11.25">
      <c r="A48" s="18" t="s">
        <v>530</v>
      </c>
      <c r="J48" s="33" t="s">
        <v>71</v>
      </c>
      <c r="K48" s="33" t="s">
        <v>71</v>
      </c>
    </row>
    <row r="49" spans="1:11" ht="11.25">
      <c r="A49" s="18" t="s">
        <v>102</v>
      </c>
      <c r="J49" s="33" t="s">
        <v>71</v>
      </c>
      <c r="K49" s="33" t="s">
        <v>71</v>
      </c>
    </row>
    <row r="50" spans="1:11" ht="11.25">
      <c r="A50" s="18" t="s">
        <v>103</v>
      </c>
      <c r="J50" s="33" t="s">
        <v>71</v>
      </c>
      <c r="K50" s="33" t="s">
        <v>71</v>
      </c>
    </row>
    <row r="51" spans="1:11" ht="11.25">
      <c r="A51" s="18" t="s">
        <v>104</v>
      </c>
      <c r="J51" s="33" t="s">
        <v>71</v>
      </c>
      <c r="K51" s="33" t="s">
        <v>71</v>
      </c>
    </row>
    <row r="52" spans="1:11" ht="11.25">
      <c r="A52" s="18" t="s">
        <v>105</v>
      </c>
      <c r="J52" s="33" t="s">
        <v>71</v>
      </c>
      <c r="K52" s="33" t="s">
        <v>71</v>
      </c>
    </row>
    <row r="53" spans="1:11" ht="11.25">
      <c r="A53" s="18" t="s">
        <v>529</v>
      </c>
      <c r="J53" s="33" t="s">
        <v>71</v>
      </c>
      <c r="K53" s="33" t="s">
        <v>71</v>
      </c>
    </row>
    <row r="54" spans="1:11" ht="11.25">
      <c r="A54" s="18" t="s">
        <v>106</v>
      </c>
      <c r="J54" s="33" t="s">
        <v>71</v>
      </c>
      <c r="K54" s="33" t="s">
        <v>71</v>
      </c>
    </row>
    <row r="55" spans="1:11" ht="11.25">
      <c r="A55" s="18" t="s">
        <v>107</v>
      </c>
      <c r="J55" s="33"/>
      <c r="K55" s="33"/>
    </row>
    <row r="56" spans="1:11" ht="11.25">
      <c r="A56" s="18" t="s">
        <v>108</v>
      </c>
      <c r="J56" s="33" t="s">
        <v>71</v>
      </c>
      <c r="K56" s="33" t="s">
        <v>71</v>
      </c>
    </row>
    <row r="57" spans="1:11" ht="11.25">
      <c r="A57" s="18" t="s">
        <v>109</v>
      </c>
      <c r="J57" s="33" t="s">
        <v>71</v>
      </c>
      <c r="K57" s="33" t="s">
        <v>71</v>
      </c>
    </row>
    <row r="58" spans="1:11" ht="11.25">
      <c r="A58" s="18" t="s">
        <v>110</v>
      </c>
      <c r="J58" s="33"/>
      <c r="K58" s="33"/>
    </row>
    <row r="59" spans="1:11" ht="11.25">
      <c r="A59" s="18" t="s">
        <v>111</v>
      </c>
      <c r="J59" s="33" t="s">
        <v>71</v>
      </c>
      <c r="K59" s="33" t="s">
        <v>71</v>
      </c>
    </row>
    <row r="60" spans="1:11" ht="11.25">
      <c r="A60" s="18" t="s">
        <v>528</v>
      </c>
      <c r="J60" s="33" t="s">
        <v>71</v>
      </c>
      <c r="K60" s="33" t="s">
        <v>71</v>
      </c>
    </row>
    <row r="61" spans="1:11" ht="11.25">
      <c r="A61" s="18" t="s">
        <v>112</v>
      </c>
      <c r="J61" s="33" t="s">
        <v>71</v>
      </c>
      <c r="K61" s="33" t="s">
        <v>71</v>
      </c>
    </row>
    <row r="62" spans="1:11" ht="11.25">
      <c r="A62" s="18" t="s">
        <v>113</v>
      </c>
      <c r="J62" s="33" t="s">
        <v>71</v>
      </c>
      <c r="K62" s="33" t="s">
        <v>71</v>
      </c>
    </row>
    <row r="63" spans="1:11" ht="11.25">
      <c r="A63" s="18" t="s">
        <v>114</v>
      </c>
      <c r="J63" s="33"/>
      <c r="K63" s="33"/>
    </row>
    <row r="64" spans="1:11" ht="11.25">
      <c r="A64" s="18" t="s">
        <v>115</v>
      </c>
      <c r="J64" s="33" t="s">
        <v>71</v>
      </c>
      <c r="K64" s="33" t="s">
        <v>71</v>
      </c>
    </row>
    <row r="65" spans="1:11" ht="11.25">
      <c r="A65" s="18" t="s">
        <v>116</v>
      </c>
      <c r="J65" s="33" t="s">
        <v>71</v>
      </c>
      <c r="K65" s="33" t="s">
        <v>71</v>
      </c>
    </row>
    <row r="66" spans="1:11" ht="11.25">
      <c r="A66" s="18" t="s">
        <v>117</v>
      </c>
      <c r="J66" s="33"/>
      <c r="K66" s="33"/>
    </row>
    <row r="67" spans="1:11" ht="11.25">
      <c r="A67" s="18" t="s">
        <v>118</v>
      </c>
      <c r="J67" s="33" t="s">
        <v>71</v>
      </c>
      <c r="K67" s="33" t="s">
        <v>71</v>
      </c>
    </row>
    <row r="68" spans="1:11" ht="11.25">
      <c r="A68" s="18" t="s">
        <v>119</v>
      </c>
      <c r="J68" s="33" t="s">
        <v>71</v>
      </c>
      <c r="K68" s="33" t="s">
        <v>71</v>
      </c>
    </row>
    <row r="69" spans="1:11" ht="11.25">
      <c r="A69" s="18" t="s">
        <v>120</v>
      </c>
      <c r="J69" s="33" t="s">
        <v>71</v>
      </c>
      <c r="K69" s="33" t="s">
        <v>71</v>
      </c>
    </row>
    <row r="70" spans="1:11" ht="11.25">
      <c r="A70" s="18" t="s">
        <v>450</v>
      </c>
      <c r="J70" s="33" t="s">
        <v>71</v>
      </c>
      <c r="K70" s="33" t="s">
        <v>71</v>
      </c>
    </row>
    <row r="71" spans="1:11" ht="11.25">
      <c r="A71" s="18" t="s">
        <v>121</v>
      </c>
      <c r="J71" s="33" t="s">
        <v>71</v>
      </c>
      <c r="K71" s="33" t="s">
        <v>71</v>
      </c>
    </row>
    <row r="72" spans="1:11" ht="11.25">
      <c r="A72" s="18" t="s">
        <v>122</v>
      </c>
      <c r="J72" s="33"/>
      <c r="K72" s="33"/>
    </row>
    <row r="73" spans="1:11" ht="11.25">
      <c r="A73" s="18" t="s">
        <v>453</v>
      </c>
      <c r="J73" s="33" t="s">
        <v>71</v>
      </c>
      <c r="K73" s="33" t="s">
        <v>71</v>
      </c>
    </row>
    <row r="74" spans="1:11" ht="11.25">
      <c r="A74" s="18" t="s">
        <v>123</v>
      </c>
      <c r="J74" s="33" t="s">
        <v>71</v>
      </c>
      <c r="K74" s="33" t="s">
        <v>71</v>
      </c>
    </row>
    <row r="75" spans="1:11" ht="11.25">
      <c r="A75" s="18" t="s">
        <v>124</v>
      </c>
      <c r="J75" s="33"/>
      <c r="K75" s="33"/>
    </row>
    <row r="76" spans="1:11" ht="11.25">
      <c r="A76" s="18" t="s">
        <v>125</v>
      </c>
      <c r="J76" s="33" t="s">
        <v>71</v>
      </c>
      <c r="K76" s="33" t="s">
        <v>71</v>
      </c>
    </row>
    <row r="77" spans="1:11" ht="11.25">
      <c r="A77" s="18" t="s">
        <v>126</v>
      </c>
      <c r="J77" s="33" t="s">
        <v>71</v>
      </c>
      <c r="K77" s="33" t="s">
        <v>71</v>
      </c>
    </row>
    <row r="78" spans="1:11" ht="11.25">
      <c r="A78" s="18" t="s">
        <v>127</v>
      </c>
      <c r="J78" s="33" t="s">
        <v>71</v>
      </c>
      <c r="K78" s="33" t="s">
        <v>71</v>
      </c>
    </row>
    <row r="79" spans="1:11" ht="11.25">
      <c r="A79" s="18" t="s">
        <v>128</v>
      </c>
      <c r="J79" s="33" t="s">
        <v>71</v>
      </c>
      <c r="K79" s="33" t="s">
        <v>71</v>
      </c>
    </row>
    <row r="80" spans="1:11" ht="11.25">
      <c r="A80" s="18" t="s">
        <v>129</v>
      </c>
      <c r="J80" s="33" t="s">
        <v>71</v>
      </c>
      <c r="K80" s="33" t="s">
        <v>71</v>
      </c>
    </row>
    <row r="81" spans="1:11" ht="11.25">
      <c r="A81" s="18" t="s">
        <v>130</v>
      </c>
      <c r="J81" s="33" t="s">
        <v>71</v>
      </c>
      <c r="K81" s="33" t="s">
        <v>71</v>
      </c>
    </row>
    <row r="82" spans="1:11" ht="11.25">
      <c r="A82" s="18" t="s">
        <v>131</v>
      </c>
      <c r="J82" s="33" t="s">
        <v>71</v>
      </c>
      <c r="K82" s="33" t="s">
        <v>71</v>
      </c>
    </row>
    <row r="83" spans="1:11" ht="11.25">
      <c r="A83" s="18" t="s">
        <v>132</v>
      </c>
      <c r="J83" s="33" t="s">
        <v>71</v>
      </c>
      <c r="K83" s="33" t="s">
        <v>71</v>
      </c>
    </row>
    <row r="84" spans="1:11" ht="11.25">
      <c r="A84" s="18" t="s">
        <v>133</v>
      </c>
      <c r="J84" s="33"/>
      <c r="K84" s="33"/>
    </row>
    <row r="85" spans="1:11" ht="11.25">
      <c r="A85" s="18" t="s">
        <v>134</v>
      </c>
      <c r="J85" s="33" t="s">
        <v>71</v>
      </c>
      <c r="K85" s="33" t="s">
        <v>71</v>
      </c>
    </row>
    <row r="86" spans="1:11" ht="11.25">
      <c r="A86" s="18" t="s">
        <v>135</v>
      </c>
      <c r="J86" s="33" t="s">
        <v>71</v>
      </c>
      <c r="K86" s="33" t="s">
        <v>71</v>
      </c>
    </row>
    <row r="87" spans="1:11" ht="11.25">
      <c r="A87" s="18" t="s">
        <v>136</v>
      </c>
      <c r="J87" s="33" t="s">
        <v>71</v>
      </c>
      <c r="K87" s="33" t="s">
        <v>71</v>
      </c>
    </row>
    <row r="88" spans="1:11" ht="11.25">
      <c r="A88" s="18" t="s">
        <v>137</v>
      </c>
      <c r="J88" s="33"/>
      <c r="K88" s="33"/>
    </row>
    <row r="89" spans="1:11" ht="11.25">
      <c r="A89" s="18" t="s">
        <v>138</v>
      </c>
      <c r="J89" s="33" t="s">
        <v>71</v>
      </c>
      <c r="K89" s="33" t="s">
        <v>71</v>
      </c>
    </row>
    <row r="90" spans="1:11" ht="11.25">
      <c r="A90" s="18" t="s">
        <v>454</v>
      </c>
      <c r="J90" s="33" t="s">
        <v>71</v>
      </c>
      <c r="K90" s="33" t="s">
        <v>71</v>
      </c>
    </row>
    <row r="91" spans="1:11" ht="11.25">
      <c r="A91" s="18" t="s">
        <v>139</v>
      </c>
      <c r="J91" s="33" t="s">
        <v>71</v>
      </c>
      <c r="K91" s="33" t="s">
        <v>71</v>
      </c>
    </row>
    <row r="92" spans="1:11" ht="11.25">
      <c r="A92" s="18" t="s">
        <v>527</v>
      </c>
      <c r="J92" s="33" t="s">
        <v>71</v>
      </c>
      <c r="K92" s="33" t="s">
        <v>71</v>
      </c>
    </row>
    <row r="93" spans="1:11" ht="11.25">
      <c r="A93" s="18" t="s">
        <v>140</v>
      </c>
      <c r="J93" s="33" t="s">
        <v>71</v>
      </c>
      <c r="K93" s="33" t="s">
        <v>71</v>
      </c>
    </row>
    <row r="98" ht="12"/>
    <row r="99" ht="12"/>
    <row r="133" ht="11.25">
      <c r="B133" s="18" t="s">
        <v>142</v>
      </c>
    </row>
    <row r="134" ht="11.25">
      <c r="A134" s="18" t="s">
        <v>143</v>
      </c>
    </row>
    <row r="135" ht="11.25">
      <c r="A135" s="18" t="s">
        <v>144</v>
      </c>
    </row>
    <row r="136" spans="1:11" ht="11.25">
      <c r="A136" s="64" t="s">
        <v>141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ht="11.25">
      <c r="B137" s="20" t="s">
        <v>145</v>
      </c>
    </row>
    <row r="138" spans="2:5" ht="11.25">
      <c r="B138" s="18" t="s">
        <v>146</v>
      </c>
      <c r="C138" s="18" t="s">
        <v>150</v>
      </c>
      <c r="D138" s="18" t="s">
        <v>154</v>
      </c>
      <c r="E138" s="18" t="s">
        <v>158</v>
      </c>
    </row>
    <row r="139" spans="2:5" ht="11.25">
      <c r="B139" s="18" t="s">
        <v>147</v>
      </c>
      <c r="C139" s="18" t="s">
        <v>151</v>
      </c>
      <c r="D139" s="18" t="s">
        <v>155</v>
      </c>
      <c r="E139" s="18" t="s">
        <v>159</v>
      </c>
    </row>
    <row r="140" spans="2:5" ht="11.25">
      <c r="B140" s="18" t="s">
        <v>148</v>
      </c>
      <c r="C140" s="18" t="s">
        <v>152</v>
      </c>
      <c r="D140" s="18" t="s">
        <v>156</v>
      </c>
      <c r="E140" s="18" t="s">
        <v>160</v>
      </c>
    </row>
    <row r="141" spans="2:5" ht="11.25">
      <c r="B141" s="18" t="s">
        <v>149</v>
      </c>
      <c r="C141" s="18" t="s">
        <v>153</v>
      </c>
      <c r="D141" s="18" t="s">
        <v>157</v>
      </c>
      <c r="E141" s="18" t="s">
        <v>161</v>
      </c>
    </row>
    <row r="143" ht="11.25">
      <c r="B143" s="20" t="s">
        <v>162</v>
      </c>
    </row>
    <row r="144" spans="2:4" ht="11.25">
      <c r="B144" s="18" t="s">
        <v>163</v>
      </c>
      <c r="C144" s="18" t="s">
        <v>166</v>
      </c>
      <c r="D144" s="18" t="s">
        <v>169</v>
      </c>
    </row>
    <row r="145" spans="2:4" ht="11.25">
      <c r="B145" s="18" t="s">
        <v>164</v>
      </c>
      <c r="C145" s="18" t="s">
        <v>167</v>
      </c>
      <c r="D145" s="18" t="s">
        <v>170</v>
      </c>
    </row>
    <row r="146" spans="2:4" ht="11.25">
      <c r="B146" s="18" t="s">
        <v>165</v>
      </c>
      <c r="C146" s="18" t="s">
        <v>168</v>
      </c>
      <c r="D146" s="18" t="s">
        <v>171</v>
      </c>
    </row>
    <row r="148" ht="11.25">
      <c r="B148" s="20" t="s">
        <v>172</v>
      </c>
    </row>
    <row r="149" spans="2:5" ht="12">
      <c r="B149" s="18" t="s">
        <v>173</v>
      </c>
      <c r="C149" s="18" t="s">
        <v>176</v>
      </c>
      <c r="D149" s="18" t="s">
        <v>179</v>
      </c>
      <c r="E149" s="18" t="s">
        <v>182</v>
      </c>
    </row>
    <row r="150" spans="2:4" ht="12">
      <c r="B150" s="18" t="s">
        <v>174</v>
      </c>
      <c r="C150" s="18" t="s">
        <v>177</v>
      </c>
      <c r="D150" s="18" t="s">
        <v>180</v>
      </c>
    </row>
    <row r="151" spans="2:4" ht="11.25">
      <c r="B151" s="18" t="s">
        <v>175</v>
      </c>
      <c r="C151" s="18" t="s">
        <v>178</v>
      </c>
      <c r="D151" s="18" t="s">
        <v>181</v>
      </c>
    </row>
    <row r="153" ht="11.25">
      <c r="B153" s="20" t="s">
        <v>183</v>
      </c>
    </row>
    <row r="154" spans="2:5" ht="11.25">
      <c r="B154" s="18" t="s">
        <v>184</v>
      </c>
      <c r="C154" s="18" t="s">
        <v>187</v>
      </c>
      <c r="D154" s="18" t="s">
        <v>190</v>
      </c>
      <c r="E154" s="18" t="s">
        <v>303</v>
      </c>
    </row>
    <row r="155" spans="2:5" ht="11.25">
      <c r="B155" s="18" t="s">
        <v>185</v>
      </c>
      <c r="C155" s="18" t="s">
        <v>188</v>
      </c>
      <c r="D155" s="18" t="s">
        <v>191</v>
      </c>
      <c r="E155" s="18" t="s">
        <v>304</v>
      </c>
    </row>
    <row r="156" spans="2:5" ht="11.25">
      <c r="B156" s="18" t="s">
        <v>186</v>
      </c>
      <c r="C156" s="18" t="s">
        <v>189</v>
      </c>
      <c r="D156" s="18" t="s">
        <v>192</v>
      </c>
      <c r="E156" s="18" t="s">
        <v>305</v>
      </c>
    </row>
    <row r="158" ht="11.25">
      <c r="B158" s="20" t="s">
        <v>193</v>
      </c>
    </row>
    <row r="159" spans="2:5" ht="11.25">
      <c r="B159" s="18" t="s">
        <v>194</v>
      </c>
      <c r="C159" s="18" t="s">
        <v>196</v>
      </c>
      <c r="D159" s="18" t="s">
        <v>198</v>
      </c>
      <c r="E159" s="18" t="s">
        <v>200</v>
      </c>
    </row>
    <row r="160" spans="2:4" ht="11.25">
      <c r="B160" s="18" t="s">
        <v>195</v>
      </c>
      <c r="C160" s="18" t="s">
        <v>197</v>
      </c>
      <c r="D160" s="18" t="s">
        <v>199</v>
      </c>
    </row>
    <row r="162" ht="11.25">
      <c r="B162" s="20" t="s">
        <v>201</v>
      </c>
    </row>
    <row r="163" spans="2:5" ht="11.25">
      <c r="B163" s="18" t="s">
        <v>202</v>
      </c>
      <c r="C163" s="18" t="s">
        <v>204</v>
      </c>
      <c r="D163" s="18" t="s">
        <v>206</v>
      </c>
      <c r="E163" s="18" t="s">
        <v>208</v>
      </c>
    </row>
    <row r="164" spans="2:5" ht="11.25">
      <c r="B164" s="18" t="s">
        <v>203</v>
      </c>
      <c r="C164" s="18" t="s">
        <v>205</v>
      </c>
      <c r="D164" s="18" t="s">
        <v>207</v>
      </c>
      <c r="E164" s="18" t="s">
        <v>209</v>
      </c>
    </row>
    <row r="166" ht="11.25">
      <c r="B166" s="20" t="s">
        <v>210</v>
      </c>
    </row>
    <row r="167" spans="2:5" ht="11.25">
      <c r="B167" s="18" t="s">
        <v>211</v>
      </c>
      <c r="C167" s="18" t="s">
        <v>214</v>
      </c>
      <c r="D167" s="18" t="s">
        <v>217</v>
      </c>
      <c r="E167" s="18" t="s">
        <v>220</v>
      </c>
    </row>
    <row r="168" spans="2:5" ht="11.25">
      <c r="B168" s="18" t="s">
        <v>212</v>
      </c>
      <c r="C168" s="18" t="s">
        <v>215</v>
      </c>
      <c r="D168" s="18" t="s">
        <v>218</v>
      </c>
      <c r="E168" s="18" t="s">
        <v>221</v>
      </c>
    </row>
    <row r="169" spans="2:4" ht="11.25">
      <c r="B169" s="18" t="s">
        <v>213</v>
      </c>
      <c r="C169" s="18" t="s">
        <v>216</v>
      </c>
      <c r="D169" s="18" t="s">
        <v>219</v>
      </c>
    </row>
    <row r="171" spans="1:11" ht="11.25">
      <c r="A171" s="64" t="s">
        <v>222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</row>
    <row r="173" ht="11.25">
      <c r="B173" s="20" t="s">
        <v>223</v>
      </c>
    </row>
    <row r="174" ht="11.25">
      <c r="B174" s="34" t="s">
        <v>224</v>
      </c>
    </row>
    <row r="175" ht="11.25">
      <c r="B175" s="18" t="s">
        <v>225</v>
      </c>
    </row>
    <row r="176" ht="11.25">
      <c r="A176" s="18" t="s">
        <v>498</v>
      </c>
    </row>
    <row r="177" ht="11.25">
      <c r="A177" s="18" t="s">
        <v>226</v>
      </c>
    </row>
    <row r="178" ht="11.25">
      <c r="A178" s="18" t="s">
        <v>227</v>
      </c>
    </row>
    <row r="179" ht="11.25">
      <c r="B179" s="34" t="s">
        <v>228</v>
      </c>
    </row>
    <row r="180" ht="11.25">
      <c r="B180" s="18" t="s">
        <v>229</v>
      </c>
    </row>
    <row r="181" ht="11.25">
      <c r="A181" s="18" t="s">
        <v>230</v>
      </c>
    </row>
    <row r="182" ht="11.25">
      <c r="A182" s="18" t="s">
        <v>231</v>
      </c>
    </row>
    <row r="183" ht="11.25">
      <c r="A183" s="18" t="s">
        <v>232</v>
      </c>
    </row>
    <row r="184" ht="11.25">
      <c r="B184" s="34" t="s">
        <v>233</v>
      </c>
    </row>
    <row r="185" ht="11.25">
      <c r="B185" s="18" t="s">
        <v>234</v>
      </c>
    </row>
    <row r="186" ht="11.25">
      <c r="A186" s="18" t="s">
        <v>235</v>
      </c>
    </row>
    <row r="187" ht="11.25">
      <c r="A187" s="18" t="s">
        <v>236</v>
      </c>
    </row>
    <row r="189" ht="11.25">
      <c r="B189" s="20" t="s">
        <v>237</v>
      </c>
    </row>
    <row r="190" ht="11.25">
      <c r="B190" s="34" t="s">
        <v>228</v>
      </c>
    </row>
    <row r="191" ht="11.25">
      <c r="B191" s="18" t="s">
        <v>238</v>
      </c>
    </row>
    <row r="192" ht="11.25">
      <c r="A192" s="18" t="s">
        <v>239</v>
      </c>
    </row>
    <row r="193" ht="11.25">
      <c r="A193" s="18" t="s">
        <v>240</v>
      </c>
    </row>
    <row r="194" ht="11.25">
      <c r="B194" s="34" t="s">
        <v>241</v>
      </c>
    </row>
    <row r="195" ht="11.25">
      <c r="B195" s="18" t="s">
        <v>242</v>
      </c>
    </row>
    <row r="196" ht="11.25">
      <c r="A196" s="18" t="s">
        <v>243</v>
      </c>
    </row>
    <row r="197" ht="11.25">
      <c r="A197" s="18" t="s">
        <v>244</v>
      </c>
    </row>
    <row r="198" ht="11.25">
      <c r="B198" s="34" t="s">
        <v>245</v>
      </c>
    </row>
    <row r="199" ht="11.25">
      <c r="B199" s="18" t="s">
        <v>246</v>
      </c>
    </row>
    <row r="200" ht="11.25">
      <c r="A200" s="18" t="s">
        <v>247</v>
      </c>
    </row>
    <row r="201" ht="11.25">
      <c r="B201" s="20" t="s">
        <v>172</v>
      </c>
    </row>
    <row r="202" ht="11.25">
      <c r="B202" s="34" t="s">
        <v>248</v>
      </c>
    </row>
    <row r="203" ht="11.25">
      <c r="B203" s="18" t="s">
        <v>249</v>
      </c>
    </row>
    <row r="204" ht="11.25">
      <c r="A204" s="18" t="s">
        <v>250</v>
      </c>
    </row>
    <row r="205" ht="11.25">
      <c r="A205" s="18" t="s">
        <v>251</v>
      </c>
    </row>
    <row r="206" ht="11.25">
      <c r="B206" s="34" t="s">
        <v>252</v>
      </c>
    </row>
    <row r="207" ht="11.25">
      <c r="B207" s="18" t="s">
        <v>253</v>
      </c>
    </row>
    <row r="208" ht="11.25">
      <c r="A208" s="18" t="s">
        <v>254</v>
      </c>
    </row>
    <row r="209" ht="11.25">
      <c r="B209" s="34" t="s">
        <v>245</v>
      </c>
    </row>
    <row r="210" ht="11.25">
      <c r="B210" s="18" t="s">
        <v>255</v>
      </c>
    </row>
    <row r="211" ht="11.25">
      <c r="A211" s="18" t="s">
        <v>256</v>
      </c>
    </row>
    <row r="212" ht="11.25">
      <c r="A212" s="18" t="s">
        <v>257</v>
      </c>
    </row>
    <row r="213" ht="11.25">
      <c r="B213" s="20" t="s">
        <v>258</v>
      </c>
    </row>
    <row r="214" ht="11.25">
      <c r="B214" s="34" t="s">
        <v>259</v>
      </c>
    </row>
    <row r="215" ht="11.25">
      <c r="B215" s="18" t="s">
        <v>260</v>
      </c>
    </row>
    <row r="216" ht="11.25">
      <c r="A216" s="18" t="s">
        <v>261</v>
      </c>
    </row>
    <row r="217" ht="11.25">
      <c r="A217" s="18" t="s">
        <v>262</v>
      </c>
    </row>
    <row r="218" ht="11.25">
      <c r="A218" s="18" t="s">
        <v>263</v>
      </c>
    </row>
    <row r="219" ht="11.25">
      <c r="B219" s="34" t="s">
        <v>264</v>
      </c>
    </row>
    <row r="220" ht="11.25">
      <c r="B220" s="18" t="s">
        <v>265</v>
      </c>
    </row>
    <row r="221" ht="11.25">
      <c r="A221" s="18" t="s">
        <v>266</v>
      </c>
    </row>
    <row r="222" ht="11.25">
      <c r="A222" s="18" t="s">
        <v>267</v>
      </c>
    </row>
    <row r="223" ht="11.25">
      <c r="B223" s="34" t="s">
        <v>268</v>
      </c>
    </row>
    <row r="224" ht="11.25">
      <c r="B224" s="18" t="s">
        <v>269</v>
      </c>
    </row>
    <row r="225" ht="11.25">
      <c r="A225" s="18" t="s">
        <v>34</v>
      </c>
    </row>
    <row r="226" ht="11.25">
      <c r="B226" s="20" t="s">
        <v>193</v>
      </c>
    </row>
    <row r="227" ht="11.25">
      <c r="B227" s="34" t="s">
        <v>270</v>
      </c>
    </row>
    <row r="228" ht="11.25">
      <c r="B228" s="18" t="s">
        <v>271</v>
      </c>
    </row>
    <row r="229" ht="11.25">
      <c r="A229" s="18" t="s">
        <v>272</v>
      </c>
    </row>
    <row r="230" ht="11.25">
      <c r="A230" s="18" t="s">
        <v>273</v>
      </c>
    </row>
    <row r="231" ht="11.25">
      <c r="B231" s="34" t="s">
        <v>241</v>
      </c>
    </row>
    <row r="232" ht="11.25">
      <c r="B232" s="18" t="s">
        <v>274</v>
      </c>
    </row>
    <row r="233" ht="11.25">
      <c r="A233" s="18" t="s">
        <v>275</v>
      </c>
    </row>
    <row r="234" ht="11.25">
      <c r="B234" s="34" t="s">
        <v>245</v>
      </c>
    </row>
    <row r="235" ht="11.25">
      <c r="B235" s="18" t="s">
        <v>276</v>
      </c>
    </row>
    <row r="236" ht="11.25">
      <c r="A236" s="18" t="s">
        <v>277</v>
      </c>
    </row>
    <row r="237" ht="11.25">
      <c r="A237" s="18" t="s">
        <v>278</v>
      </c>
    </row>
    <row r="238" ht="11.25">
      <c r="B238" s="20" t="s">
        <v>201</v>
      </c>
    </row>
    <row r="239" ht="11.25">
      <c r="B239" s="34" t="s">
        <v>279</v>
      </c>
    </row>
    <row r="240" ht="11.25">
      <c r="B240" s="18" t="s">
        <v>280</v>
      </c>
    </row>
    <row r="241" ht="11.25">
      <c r="A241" s="18" t="s">
        <v>281</v>
      </c>
    </row>
    <row r="242" ht="11.25">
      <c r="A242" s="18" t="s">
        <v>282</v>
      </c>
    </row>
    <row r="243" ht="11.25">
      <c r="A243" s="18" t="s">
        <v>283</v>
      </c>
    </row>
    <row r="245" ht="11.25">
      <c r="B245" s="34" t="s">
        <v>241</v>
      </c>
    </row>
    <row r="246" ht="11.25">
      <c r="B246" s="18" t="s">
        <v>284</v>
      </c>
    </row>
    <row r="247" ht="11.25">
      <c r="A247" s="18" t="s">
        <v>285</v>
      </c>
    </row>
    <row r="248" ht="11.25">
      <c r="A248" s="18" t="s">
        <v>286</v>
      </c>
    </row>
    <row r="249" ht="11.25">
      <c r="B249" s="34" t="s">
        <v>245</v>
      </c>
    </row>
    <row r="250" ht="11.25">
      <c r="B250" s="18" t="s">
        <v>287</v>
      </c>
    </row>
    <row r="251" ht="11.25">
      <c r="A251" s="18" t="s">
        <v>288</v>
      </c>
    </row>
    <row r="252" ht="11.25">
      <c r="A252" s="18" t="s">
        <v>289</v>
      </c>
    </row>
    <row r="253" ht="11.25">
      <c r="B253" s="20" t="s">
        <v>290</v>
      </c>
    </row>
    <row r="254" ht="11.25">
      <c r="B254" s="34" t="s">
        <v>291</v>
      </c>
    </row>
    <row r="255" ht="11.25">
      <c r="B255" s="18" t="s">
        <v>292</v>
      </c>
    </row>
    <row r="256" ht="11.25">
      <c r="A256" s="18" t="s">
        <v>293</v>
      </c>
    </row>
    <row r="257" ht="11.25">
      <c r="A257" s="18" t="s">
        <v>294</v>
      </c>
    </row>
    <row r="258" ht="11.25">
      <c r="A258" s="18" t="s">
        <v>295</v>
      </c>
    </row>
    <row r="259" ht="11.25">
      <c r="B259" s="34" t="s">
        <v>264</v>
      </c>
    </row>
    <row r="260" ht="11.25">
      <c r="B260" s="18" t="s">
        <v>296</v>
      </c>
    </row>
    <row r="261" ht="12">
      <c r="A261" s="18" t="s">
        <v>297</v>
      </c>
    </row>
    <row r="262" ht="12">
      <c r="B262" s="34" t="s">
        <v>268</v>
      </c>
    </row>
    <row r="263" ht="11.25">
      <c r="B263" s="18" t="s">
        <v>299</v>
      </c>
    </row>
    <row r="264" ht="11.25">
      <c r="A264" s="18" t="s">
        <v>298</v>
      </c>
    </row>
  </sheetData>
  <sheetProtection password="CC0B" sheet="1" objects="1" scenarios="1"/>
  <mergeCells count="3">
    <mergeCell ref="A1:K1"/>
    <mergeCell ref="A136:K136"/>
    <mergeCell ref="A171:K171"/>
  </mergeCells>
  <printOptions horizontalCentered="1" verticalCentered="1"/>
  <pageMargins left="0.7480314960629921" right="0.7480314960629921" top="0.3937007874015748" bottom="0.5905511811023623" header="0.5118110236220472" footer="0.31496062992125984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1</cp:lastModifiedBy>
  <cp:lastPrinted>2001-03-16T16:17:41Z</cp:lastPrinted>
  <dcterms:created xsi:type="dcterms:W3CDTF">2000-03-01T06:16:12Z</dcterms:created>
  <dcterms:modified xsi:type="dcterms:W3CDTF">2001-03-16T16:50:30Z</dcterms:modified>
  <cp:category/>
  <cp:version/>
  <cp:contentType/>
  <cp:contentStatus/>
</cp:coreProperties>
</file>